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ncolnshirecc.sharepoint.com/sites/PlaceEnterpriseGrowth/Shared Documents/Enterprise Growth/01 Projects/Finance Academy/Tools/"/>
    </mc:Choice>
  </mc:AlternateContent>
  <xr:revisionPtr revIDLastSave="2" documentId="11_7B4F9DEB65341EA0D4E17EE2BA435860C40933AB" xr6:coauthVersionLast="47" xr6:coauthVersionMax="47" xr10:uidLastSave="{252B0E17-02B9-4980-8620-39C681EDF446}"/>
  <bookViews>
    <workbookView xWindow="28680" yWindow="-120" windowWidth="29040" windowHeight="15720" tabRatio="500" activeTab="4" xr2:uid="{00000000-000D-0000-FFFF-FFFF00000000}"/>
  </bookViews>
  <sheets>
    <sheet name="Start Here" sheetId="1" r:id="rId1"/>
    <sheet name="Instructions" sheetId="2" r:id="rId2"/>
    <sheet name="Assumptions" sheetId="3" r:id="rId3"/>
    <sheet name="12-Month Cashflow" sheetId="4" r:id="rId4"/>
    <sheet name="Summary" sheetId="5" r:id="rId5"/>
  </sheets>
  <definedNames>
    <definedName name="_xlnm.Print_Area" localSheetId="0">'Start Here'!$A$1:$H$26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0" i="5" l="1"/>
  <c r="B5" i="5"/>
  <c r="B33" i="4"/>
  <c r="N33" i="4" s="1"/>
  <c r="L32" i="4"/>
  <c r="K32" i="4"/>
  <c r="J32" i="4"/>
  <c r="I32" i="4"/>
  <c r="H32" i="4"/>
  <c r="G32" i="4"/>
  <c r="F32" i="4"/>
  <c r="E32" i="4"/>
  <c r="B32" i="4"/>
  <c r="B34" i="4" s="1"/>
  <c r="M29" i="4"/>
  <c r="L29" i="4"/>
  <c r="K29" i="4"/>
  <c r="J29" i="4"/>
  <c r="I29" i="4"/>
  <c r="H29" i="4"/>
  <c r="G29" i="4"/>
  <c r="F29" i="4"/>
  <c r="E29" i="4"/>
  <c r="D29" i="4"/>
  <c r="B14" i="5" s="1"/>
  <c r="C29" i="4"/>
  <c r="B29" i="4"/>
  <c r="N28" i="4"/>
  <c r="N27" i="4"/>
  <c r="N26" i="4"/>
  <c r="N25" i="4"/>
  <c r="N24" i="4"/>
  <c r="N23" i="4"/>
  <c r="N22" i="4"/>
  <c r="N21" i="4"/>
  <c r="N20" i="4"/>
  <c r="N19" i="4"/>
  <c r="N18" i="4"/>
  <c r="N17" i="4"/>
  <c r="N29" i="4" s="1"/>
  <c r="B8" i="5" s="1"/>
  <c r="N16" i="4"/>
  <c r="N15" i="4"/>
  <c r="M12" i="4"/>
  <c r="M32" i="4" s="1"/>
  <c r="L12" i="4"/>
  <c r="K12" i="4"/>
  <c r="J12" i="4"/>
  <c r="I12" i="4"/>
  <c r="H12" i="4"/>
  <c r="G12" i="4"/>
  <c r="F12" i="4"/>
  <c r="E12" i="4"/>
  <c r="D12" i="4"/>
  <c r="D32" i="4" s="1"/>
  <c r="C12" i="4"/>
  <c r="C32" i="4" s="1"/>
  <c r="B12" i="4"/>
  <c r="N11" i="4"/>
  <c r="N10" i="4"/>
  <c r="N12" i="4" s="1"/>
  <c r="N9" i="4"/>
  <c r="N8" i="4"/>
  <c r="N7" i="4"/>
  <c r="C5" i="4"/>
  <c r="D5" i="4" s="1"/>
  <c r="B5" i="4"/>
  <c r="C33" i="4" l="1"/>
  <c r="C34" i="4" s="1"/>
  <c r="B20" i="5"/>
  <c r="B35" i="4"/>
  <c r="N32" i="4"/>
  <c r="B7" i="5"/>
  <c r="E5" i="4"/>
  <c r="A22" i="5"/>
  <c r="B15" i="5"/>
  <c r="B16" i="5"/>
  <c r="A21" i="5"/>
  <c r="B6" i="5"/>
  <c r="D33" i="4" l="1"/>
  <c r="D34" i="4" s="1"/>
  <c r="C35" i="4"/>
  <c r="B21" i="5"/>
  <c r="F5" i="4"/>
  <c r="A23" i="5"/>
  <c r="B9" i="5"/>
  <c r="N34" i="4"/>
  <c r="A24" i="5" l="1"/>
  <c r="G5" i="4"/>
  <c r="E33" i="4"/>
  <c r="E34" i="4" s="1"/>
  <c r="D35" i="4"/>
  <c r="B22" i="5"/>
  <c r="F33" i="4" l="1"/>
  <c r="F34" i="4" s="1"/>
  <c r="B23" i="5"/>
  <c r="E35" i="4"/>
  <c r="H5" i="4"/>
  <c r="A25" i="5"/>
  <c r="I5" i="4" l="1"/>
  <c r="A26" i="5"/>
  <c r="B24" i="5"/>
  <c r="F35" i="4"/>
  <c r="G33" i="4"/>
  <c r="G34" i="4" s="1"/>
  <c r="G35" i="4" l="1"/>
  <c r="H33" i="4"/>
  <c r="H34" i="4" s="1"/>
  <c r="B25" i="5"/>
  <c r="A27" i="5"/>
  <c r="J5" i="4"/>
  <c r="I33" i="4" l="1"/>
  <c r="I34" i="4" s="1"/>
  <c r="H35" i="4"/>
  <c r="B26" i="5"/>
  <c r="K5" i="4"/>
  <c r="A28" i="5"/>
  <c r="A29" i="5" l="1"/>
  <c r="L5" i="4"/>
  <c r="B27" i="5"/>
  <c r="I35" i="4"/>
  <c r="J33" i="4"/>
  <c r="J34" i="4" s="1"/>
  <c r="K33" i="4" l="1"/>
  <c r="K34" i="4" s="1"/>
  <c r="B28" i="5"/>
  <c r="J35" i="4"/>
  <c r="A30" i="5"/>
  <c r="M5" i="4"/>
  <c r="A31" i="5" s="1"/>
  <c r="K35" i="4" l="1"/>
  <c r="B29" i="5"/>
  <c r="L33" i="4"/>
  <c r="L34" i="4" s="1"/>
  <c r="B30" i="5" l="1"/>
  <c r="M33" i="4"/>
  <c r="M34" i="4" s="1"/>
  <c r="L35" i="4"/>
  <c r="B31" i="5" l="1"/>
  <c r="B10" i="5"/>
  <c r="M35" i="4"/>
  <c r="B13" i="5" s="1"/>
  <c r="B12" i="5"/>
  <c r="B11" i="5"/>
</calcChain>
</file>

<file path=xl/sharedStrings.xml><?xml version="1.0" encoding="utf-8"?>
<sst xmlns="http://schemas.openxmlformats.org/spreadsheetml/2006/main" count="109" uniqueCount="103">
  <si>
    <t>FINANCE ACCELERATOR TOOL  ·  GLBFA-XLS-002</t>
  </si>
  <si>
    <t>12-Month Rolling Cashflow Forecast</t>
  </si>
  <si>
    <t>Month-by-month cash in, cash out and closing balance for the next year</t>
  </si>
  <si>
    <t>How to use this workbook</t>
  </si>
  <si>
    <t>1.  Go to the Assumptions tab and enter your business name, the first month of your forecast, your opening cash balance and the minimum cash buffer you want to keep.</t>
  </si>
  <si>
    <t>2.  On the 12-Month Cashflow tab, replace the example figures in the blue cells with your own. Enter cash when it actually arrives or leaves your bank, not when you invoice.</t>
  </si>
  <si>
    <t>3.  Check the Summary tab: your lowest cash month, any months below your buffer, and your runway.</t>
  </si>
  <si>
    <t>4.  Bring the completed workbook to a Funding Diagnostic Session, or use it in a loan or overdraft application.</t>
  </si>
  <si>
    <t>Blue text on cream = your inputs   ·   Black text = formulas (do not overwrite)</t>
  </si>
  <si>
    <t>Book your fully funded Funding Diagnostic Session</t>
  </si>
  <si>
    <t>A Finance Accelerator adviser can review your completed workbook with you.</t>
  </si>
  <si>
    <t>businesslincolnshire.com</t>
  </si>
  <si>
    <t>GLBFA-XLS-002  ·  Version 2.0  ·  Business Lincolnshire Finance Accelerator</t>
  </si>
  <si>
    <t>Business Lincolnshire Finance Accelerator</t>
  </si>
  <si>
    <t>GLBFA-XLS-002  |  12-Month Rolling Cashflow Forecast</t>
  </si>
  <si>
    <t>PURPOSE</t>
  </si>
  <si>
    <t>A month-by-month cashflow forecast for the next 12 months. Simpler than the 3-Year Forecast Model (GLBFA-XLS-001), and designed for early-stage businesses and for businesses preparing a loan or overdraft application.</t>
  </si>
  <si>
    <t>HOW TO USE</t>
  </si>
  <si>
    <t>1. Enter your business details, forecast start month, opening cash and minimum cash buffer on the Assumptions tab.</t>
  </si>
  <si>
    <t>2. Enter your monthly receipts and payments on the 12-Month Cashflow tab (blue cells). Month headings update automatically from your start month.</t>
  </si>
  <si>
    <t>3. The Summary tab shows your key metrics and a chart of your closing cash balance.</t>
  </si>
  <si>
    <t>COLOUR CODE</t>
  </si>
  <si>
    <t>Blue text on cream = input cells (enter your figures here)</t>
  </si>
  <si>
    <t>Black text = formula cells (do not overwrite)</t>
  </si>
  <si>
    <t>Green text = figures pulled from another tab</t>
  </si>
  <si>
    <t>KEY RULES</t>
  </si>
  <si>
    <t>This is a cashflow forecast: use cash dates, not invoice dates.</t>
  </si>
  <si>
    <t>If a customer pays 30 days after you invoice, enter the cash in the month it actually arrives.</t>
  </si>
  <si>
    <t>Include VAT in receipts and payments if you are VAT registered, and show your VAT payments to HMRC as a separate line.</t>
  </si>
  <si>
    <t>The example figures are illustrative only — replace them all with your own.</t>
  </si>
  <si>
    <t>RELATED</t>
  </si>
  <si>
    <t>GLBFA-WS-002 Cashflow Forecasting for Growth (workshop)  ·  GLBFA-XLS-004 Break-Even Analysis  ·  GLBFA-XLS-001 3-Year Financial Forecast Model</t>
  </si>
  <si>
    <t>SUPPORT</t>
  </si>
  <si>
    <t>For help completing this model, book a fully funded Funding Diagnostic Session at businesslincolnshire.com</t>
  </si>
  <si>
    <t>VERSION</t>
  </si>
  <si>
    <t>GLBFA-XLS-002  |  Version 2.0  |  Business Lincolnshire Finance Accelerator</t>
  </si>
  <si>
    <t>ASSUMPTIONS — enter your details in the blue cells</t>
  </si>
  <si>
    <t>GLBFA-XLS-002  |  Business Lincolnshire Finance Accelerator  |  All values in £</t>
  </si>
  <si>
    <t>Blue text on cream = enter your figures</t>
  </si>
  <si>
    <t>Black text = formula (do not overwrite)</t>
  </si>
  <si>
    <t>BUSINESS INFORMATION</t>
  </si>
  <si>
    <t>Business name</t>
  </si>
  <si>
    <t>[Enter business name]</t>
  </si>
  <si>
    <t>First month of forecast</t>
  </si>
  <si>
    <t>Enter the 1st of the month your forecast starts, e.g. 01/10/2026</t>
  </si>
  <si>
    <t>Currency</t>
  </si>
  <si>
    <t>GBP (£)</t>
  </si>
  <si>
    <t>OPENING POSITION</t>
  </si>
  <si>
    <t>Opening cash balance (£)</t>
  </si>
  <si>
    <t>Cash in the bank at the start of the first month</t>
  </si>
  <si>
    <t>Minimum cash buffer you want to keep (£)</t>
  </si>
  <si>
    <t>Months where closing cash falls below this are flagged</t>
  </si>
  <si>
    <t>12-MONTH CASHFLOW FORECAST</t>
  </si>
  <si>
    <t>Month</t>
  </si>
  <si>
    <t>TOTAL</t>
  </si>
  <si>
    <t>CASH IN</t>
  </si>
  <si>
    <t>Sales / customer receipts</t>
  </si>
  <si>
    <t>Other income</t>
  </si>
  <si>
    <t>Loan drawdowns</t>
  </si>
  <si>
    <t>Equity received</t>
  </si>
  <si>
    <t>Grant receipts</t>
  </si>
  <si>
    <t>TOTAL CASH IN</t>
  </si>
  <si>
    <t>CASH OUT</t>
  </si>
  <si>
    <t>Cost of goods sold / materials</t>
  </si>
  <si>
    <t>Wages &amp; salaries (net)</t>
  </si>
  <si>
    <t>Employer NI &amp; pension</t>
  </si>
  <si>
    <t>Rent &amp; rates</t>
  </si>
  <si>
    <t>Utilities</t>
  </si>
  <si>
    <t>Marketing</t>
  </si>
  <si>
    <t>IT &amp; subscriptions</t>
  </si>
  <si>
    <t>Professional fees</t>
  </si>
  <si>
    <t>Insurance</t>
  </si>
  <si>
    <t>Loan repayments</t>
  </si>
  <si>
    <t>VAT payments to HMRC</t>
  </si>
  <si>
    <t>Tax payments</t>
  </si>
  <si>
    <t>Capital expenditure</t>
  </si>
  <si>
    <t>Other payments</t>
  </si>
  <si>
    <t>TOTAL CASH OUT</t>
  </si>
  <si>
    <t>CASH POSITION</t>
  </si>
  <si>
    <t>Net cashflow for the month</t>
  </si>
  <si>
    <t>Opening cash balance</t>
  </si>
  <si>
    <t>CLOSING CASH BALANCE</t>
  </si>
  <si>
    <t>Below your minimum cash buffer?</t>
  </si>
  <si>
    <t>CASHFLOW SUMMARY</t>
  </si>
  <si>
    <t>KEY METRICS</t>
  </si>
  <si>
    <t>Business</t>
  </si>
  <si>
    <t>Total cash in (12 months)</t>
  </si>
  <si>
    <t>Total cash out (12 months)</t>
  </si>
  <si>
    <t>Net cashflow (12 months)</t>
  </si>
  <si>
    <t>Closing cash balance (month 12)</t>
  </si>
  <si>
    <t>Lowest closing cash balance</t>
  </si>
  <si>
    <t>Your tightest point — plan finance around this month</t>
  </si>
  <si>
    <t>Month of lowest cash</t>
  </si>
  <si>
    <t>Months below your minimum cash buffer</t>
  </si>
  <si>
    <t>Buffer set on the Assumptions tab</t>
  </si>
  <si>
    <t>Average monthly cash out</t>
  </si>
  <si>
    <t>Average monthly net cashflow</t>
  </si>
  <si>
    <t>Negative = average monthly burn</t>
  </si>
  <si>
    <t>Runway from opening cash at average burn (months)</t>
  </si>
  <si>
    <t>How long opening cash lasts if the average burn continues</t>
  </si>
  <si>
    <t>MONTHLY CLOSING CASH</t>
  </si>
  <si>
    <t>Closing cash (£)</t>
  </si>
  <si>
    <t>This forecast contains forward-looking projections based on your own assumptions. Actual results may differ.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</si>
</sst>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\£#,##0;&quot;(£&quot;#,##0\);\-"/>
    <numFmt numFmtId="166" formatCode="0.0"/>
  </numFmts>
  <fonts count="24" x14ac:knownFonts="1">
    <font>
      <sz val="11"/>
      <color theme="1"/>
      <name val="Calibri"/>
      <family val="2"/>
      <charset val="1"/>
    </font>
    <font>
      <b/>
      <sz val="9"/>
      <color rgb="FF0682A7"/>
      <name val="Arial"/>
      <charset val="1"/>
    </font>
    <font>
      <b/>
      <sz val="20"/>
      <color rgb="FF27367F"/>
      <name val="Arial"/>
      <charset val="1"/>
    </font>
    <font>
      <sz val="11"/>
      <color rgb="FF4A4F63"/>
      <name val="Arial"/>
      <charset val="1"/>
    </font>
    <font>
      <b/>
      <sz val="12"/>
      <color rgb="FF27367F"/>
      <name val="Arial"/>
      <charset val="1"/>
    </font>
    <font>
      <sz val="10"/>
      <name val="Arial"/>
      <charset val="1"/>
    </font>
    <font>
      <sz val="9"/>
      <color rgb="FF0000FF"/>
      <name val="Arial"/>
      <charset val="1"/>
    </font>
    <font>
      <b/>
      <sz val="12"/>
      <color rgb="FFFFFFFF"/>
      <name val="Arial"/>
      <charset val="1"/>
    </font>
    <font>
      <sz val="10"/>
      <color rgb="FFFFFFFF"/>
      <name val="Arial"/>
      <charset val="1"/>
    </font>
    <font>
      <b/>
      <sz val="10"/>
      <color rgb="FFFFFFFF"/>
      <name val="Arial"/>
      <charset val="1"/>
    </font>
    <font>
      <sz val="8"/>
      <color rgb="FF4A4F63"/>
      <name val="Arial"/>
      <charset val="1"/>
    </font>
    <font>
      <b/>
      <sz val="10"/>
      <color rgb="FF27367F"/>
      <name val="Arial"/>
      <charset val="1"/>
    </font>
    <font>
      <sz val="10"/>
      <color rgb="FF222633"/>
      <name val="Arial"/>
      <charset val="1"/>
    </font>
    <font>
      <sz val="10"/>
      <color rgb="FF0000FF"/>
      <name val="Arial"/>
      <charset val="1"/>
    </font>
    <font>
      <sz val="10"/>
      <color rgb="FF4A4F63"/>
      <name val="Arial"/>
      <charset val="1"/>
    </font>
    <font>
      <b/>
      <sz val="14"/>
      <color rgb="FFFFFFFF"/>
      <name val="Arial"/>
      <charset val="1"/>
    </font>
    <font>
      <sz val="9"/>
      <color rgb="FFFFFFFF"/>
      <name val="Arial"/>
      <charset val="1"/>
    </font>
    <font>
      <sz val="9"/>
      <name val="Arial"/>
      <charset val="1"/>
    </font>
    <font>
      <i/>
      <sz val="9"/>
      <color rgb="FF4A4F63"/>
      <name val="Arial"/>
      <charset val="1"/>
    </font>
    <font>
      <sz val="10"/>
      <color rgb="FF000000"/>
      <name val="Arial"/>
      <charset val="1"/>
    </font>
    <font>
      <b/>
      <sz val="10"/>
      <color rgb="FF222633"/>
      <name val="Arial"/>
      <charset val="1"/>
    </font>
    <font>
      <b/>
      <sz val="10"/>
      <color rgb="FF000000"/>
      <name val="Arial"/>
      <charset val="1"/>
    </font>
    <font>
      <sz val="10"/>
      <color rgb="FF008000"/>
      <name val="Arial"/>
      <charset val="1"/>
    </font>
    <font>
      <b/>
      <sz val="10"/>
      <color rgb="FFC0392B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27367F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0682A7"/>
        <bgColor rgb="FF008080"/>
      </patternFill>
    </fill>
    <fill>
      <patternFill patternType="solid">
        <fgColor rgb="FFE7F4F9"/>
        <bgColor rgb="FFFFFFFF"/>
      </patternFill>
    </fill>
  </fills>
  <borders count="3">
    <border>
      <left/>
      <right/>
      <top/>
      <bottom/>
      <diagonal/>
    </border>
    <border>
      <left style="thin">
        <color rgb="FFB9D7E4"/>
      </left>
      <right style="thin">
        <color rgb="FFB9D7E4"/>
      </right>
      <top style="thin">
        <color rgb="FFB9D7E4"/>
      </top>
      <bottom style="thin">
        <color rgb="FFB9D7E4"/>
      </bottom>
      <diagonal/>
    </border>
    <border>
      <left/>
      <right/>
      <top style="medium">
        <color rgb="FF27367F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8" fillId="0" borderId="0" xfId="0" applyFont="1" applyAlignment="1">
      <alignment vertical="center" wrapText="1"/>
    </xf>
    <xf numFmtId="0" fontId="6" fillId="3" borderId="0" xfId="0" applyFont="1" applyFill="1"/>
    <xf numFmtId="0" fontId="5" fillId="0" borderId="0" xfId="0" applyFont="1" applyAlignment="1">
      <alignment vertical="top" wrapText="1"/>
    </xf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7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0" fillId="4" borderId="0" xfId="0" applyFill="1"/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2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7" fillId="0" borderId="0" xfId="0" applyFont="1"/>
    <xf numFmtId="0" fontId="12" fillId="0" borderId="0" xfId="0" applyFont="1" applyAlignment="1">
      <alignment vertical="center" wrapText="1"/>
    </xf>
    <xf numFmtId="49" fontId="13" fillId="3" borderId="1" xfId="0" applyNumberFormat="1" applyFont="1" applyFill="1" applyBorder="1" applyAlignment="1">
      <alignment horizontal="left"/>
    </xf>
    <xf numFmtId="164" fontId="13" fillId="3" borderId="1" xfId="0" applyNumberFormat="1" applyFont="1" applyFill="1" applyBorder="1" applyAlignment="1">
      <alignment horizontal="right"/>
    </xf>
    <xf numFmtId="0" fontId="18" fillId="0" borderId="0" xfId="0" applyFont="1" applyAlignment="1">
      <alignment vertical="center" wrapText="1"/>
    </xf>
    <xf numFmtId="0" fontId="5" fillId="0" borderId="0" xfId="0" applyFont="1"/>
    <xf numFmtId="165" fontId="13" fillId="3" borderId="1" xfId="0" applyNumberFormat="1" applyFont="1" applyFill="1" applyBorder="1" applyAlignment="1">
      <alignment horizontal="right"/>
    </xf>
    <xf numFmtId="17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0" borderId="0" xfId="0" applyFont="1" applyAlignment="1">
      <alignment vertical="center" wrapText="1" indent="1"/>
    </xf>
    <xf numFmtId="165" fontId="19" fillId="0" borderId="0" xfId="0" applyNumberFormat="1" applyFont="1" applyAlignment="1">
      <alignment horizontal="right"/>
    </xf>
    <xf numFmtId="0" fontId="20" fillId="0" borderId="0" xfId="0" applyFont="1" applyAlignment="1">
      <alignment vertical="center" wrapText="1"/>
    </xf>
    <xf numFmtId="165" fontId="21" fillId="0" borderId="2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0" fontId="20" fillId="5" borderId="0" xfId="0" applyFont="1" applyFill="1" applyAlignment="1">
      <alignment vertical="center" wrapText="1"/>
    </xf>
    <xf numFmtId="165" fontId="21" fillId="5" borderId="2" xfId="0" applyNumberFormat="1" applyFont="1" applyFill="1" applyBorder="1" applyAlignment="1">
      <alignment horizontal="right"/>
    </xf>
    <xf numFmtId="0" fontId="14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17" fontId="22" fillId="0" borderId="0" xfId="0" applyNumberFormat="1" applyFont="1" applyAlignment="1">
      <alignment horizontal="right"/>
    </xf>
    <xf numFmtId="1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7" fontId="22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font>
        <b/>
        <sz val="10"/>
        <color rgb="FFC0392B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82A7"/>
      <rgbColor rgb="FFD9D9D9"/>
      <rgbColor rgb="FF878787"/>
      <rgbColor rgb="FF9999FF"/>
      <rgbColor rgb="FF993366"/>
      <rgbColor rgb="FFFFF7D6"/>
      <rgbColor rgb="FFE7F4F9"/>
      <rgbColor rgb="FF660066"/>
      <rgbColor rgb="FFFF8080"/>
      <rgbColor rgb="FF0066CC"/>
      <rgbColor rgb="FFB9D7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4F63"/>
      <rgbColor rgb="FF969696"/>
      <rgbColor rgb="FF003366"/>
      <rgbColor rgb="FF339966"/>
      <rgbColor rgb="FF003300"/>
      <rgbColor rgb="FF333300"/>
      <rgbColor rgb="FFC0392B"/>
      <rgbColor rgb="FF993366"/>
      <rgbColor rgb="FF27367F"/>
      <rgbColor rgb="FF2226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Closing cash balance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Summary!$B$19</c:f>
              <c:strCache>
                <c:ptCount val="1"/>
                <c:pt idx="0">
                  <c:v>Closing cash (£)</c:v>
                </c:pt>
              </c:strCache>
            </c:strRef>
          </c:tx>
          <c:spPr>
            <a:ln w="28080">
              <a:solidFill>
                <a:srgbClr val="0682A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Summary!$A$20:$A$31</c:f>
              <c:numCache>
                <c:formatCode>mmm\-yy</c:formatCode>
                <c:ptCount val="12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</c:numCache>
            </c:numRef>
          </c:cat>
          <c:val>
            <c:numRef>
              <c:f>Summary!$B$20:$B$31</c:f>
              <c:numCache>
                <c:formatCode>\£#,##0;"(£"#,##0\);\-</c:formatCode>
                <c:ptCount val="12"/>
                <c:pt idx="0">
                  <c:v>4250</c:v>
                </c:pt>
                <c:pt idx="1">
                  <c:v>3500</c:v>
                </c:pt>
                <c:pt idx="2">
                  <c:v>2750</c:v>
                </c:pt>
                <c:pt idx="3">
                  <c:v>2000</c:v>
                </c:pt>
                <c:pt idx="4">
                  <c:v>1250</c:v>
                </c:pt>
                <c:pt idx="5">
                  <c:v>500</c:v>
                </c:pt>
                <c:pt idx="6">
                  <c:v>-250</c:v>
                </c:pt>
                <c:pt idx="7">
                  <c:v>-1000</c:v>
                </c:pt>
                <c:pt idx="8">
                  <c:v>-1750</c:v>
                </c:pt>
                <c:pt idx="9">
                  <c:v>-2500</c:v>
                </c:pt>
                <c:pt idx="10">
                  <c:v>-3250</c:v>
                </c:pt>
                <c:pt idx="11">
                  <c:v>-4000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B2-4DD3-A43E-D57A8DA38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2638731"/>
        <c:axId val="42728036"/>
      </c:lineChart>
      <c:dateAx>
        <c:axId val="9263873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2728036"/>
        <c:crosses val="autoZero"/>
        <c:auto val="1"/>
        <c:lblOffset val="100"/>
        <c:baseTimeUnit val="months"/>
      </c:dateAx>
      <c:valAx>
        <c:axId val="427280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£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£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263873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936720</xdr:colOff>
      <xdr:row>4</xdr:row>
      <xdr:rowOff>18000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1923480" cy="58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155520</xdr:colOff>
      <xdr:row>4</xdr:row>
      <xdr:rowOff>170640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58720" y="190440"/>
          <a:ext cx="1142280" cy="74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6</xdr:col>
      <xdr:colOff>400680</xdr:colOff>
      <xdr:row>31</xdr:row>
      <xdr:rowOff>165600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26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7" width="14" customWidth="1"/>
    <col min="8" max="8" width="3" customWidth="1"/>
  </cols>
  <sheetData>
    <row r="8" spans="1:8" ht="6" customHeight="1" x14ac:dyDescent="0.35">
      <c r="A8" s="4"/>
      <c r="B8" s="4"/>
      <c r="C8" s="4"/>
      <c r="D8" s="4"/>
      <c r="E8" s="4"/>
      <c r="F8" s="4"/>
      <c r="G8" s="4"/>
      <c r="H8" s="4"/>
    </row>
    <row r="10" spans="1:8" x14ac:dyDescent="0.35">
      <c r="B10" s="5" t="s">
        <v>0</v>
      </c>
    </row>
    <row r="11" spans="1:8" ht="30" customHeight="1" x14ac:dyDescent="0.5">
      <c r="B11" s="6" t="s">
        <v>1</v>
      </c>
    </row>
    <row r="12" spans="1:8" x14ac:dyDescent="0.35">
      <c r="B12" s="7" t="s">
        <v>2</v>
      </c>
    </row>
    <row r="14" spans="1:8" ht="15.5" x14ac:dyDescent="0.35">
      <c r="B14" s="8" t="s">
        <v>3</v>
      </c>
    </row>
    <row r="15" spans="1:8" ht="30" customHeight="1" x14ac:dyDescent="0.35">
      <c r="B15" s="3" t="s">
        <v>4</v>
      </c>
      <c r="C15" s="3"/>
      <c r="D15" s="3"/>
      <c r="E15" s="3"/>
      <c r="F15" s="3"/>
      <c r="G15" s="3"/>
    </row>
    <row r="16" spans="1:8" ht="30" customHeight="1" x14ac:dyDescent="0.35">
      <c r="B16" s="3" t="s">
        <v>5</v>
      </c>
      <c r="C16" s="3"/>
      <c r="D16" s="3"/>
      <c r="E16" s="3"/>
      <c r="F16" s="3"/>
      <c r="G16" s="3"/>
    </row>
    <row r="17" spans="2:7" ht="30" customHeight="1" x14ac:dyDescent="0.35">
      <c r="B17" s="3" t="s">
        <v>6</v>
      </c>
      <c r="C17" s="3"/>
      <c r="D17" s="3"/>
      <c r="E17" s="3"/>
      <c r="F17" s="3"/>
      <c r="G17" s="3"/>
    </row>
    <row r="18" spans="2:7" ht="30" customHeight="1" x14ac:dyDescent="0.35">
      <c r="B18" s="3" t="s">
        <v>7</v>
      </c>
      <c r="C18" s="3"/>
      <c r="D18" s="3"/>
      <c r="E18" s="3"/>
      <c r="F18" s="3"/>
      <c r="G18" s="3"/>
    </row>
    <row r="20" spans="2:7" x14ac:dyDescent="0.35">
      <c r="B20" s="2" t="s">
        <v>8</v>
      </c>
      <c r="C20" s="2"/>
      <c r="D20" s="2"/>
      <c r="E20" s="2"/>
      <c r="F20" s="2"/>
      <c r="G20" s="2"/>
    </row>
    <row r="22" spans="2:7" ht="21.75" customHeight="1" x14ac:dyDescent="0.35">
      <c r="B22" s="10" t="s">
        <v>9</v>
      </c>
      <c r="C22" s="4"/>
      <c r="D22" s="4"/>
      <c r="E22" s="4"/>
      <c r="F22" s="4"/>
      <c r="G22" s="4"/>
    </row>
    <row r="23" spans="2:7" x14ac:dyDescent="0.35">
      <c r="B23" s="11" t="s">
        <v>10</v>
      </c>
      <c r="C23" s="4"/>
      <c r="D23" s="4"/>
      <c r="E23" s="4"/>
      <c r="F23" s="4"/>
      <c r="G23" s="4"/>
    </row>
    <row r="24" spans="2:7" x14ac:dyDescent="0.35">
      <c r="B24" s="12" t="s">
        <v>11</v>
      </c>
      <c r="C24" s="4"/>
      <c r="D24" s="4"/>
      <c r="E24" s="4"/>
      <c r="F24" s="4"/>
      <c r="G24" s="4"/>
    </row>
    <row r="26" spans="2:7" x14ac:dyDescent="0.35">
      <c r="B26" s="13" t="s">
        <v>12</v>
      </c>
    </row>
  </sheetData>
  <mergeCells count="5">
    <mergeCell ref="B15:G15"/>
    <mergeCell ref="B16:G16"/>
    <mergeCell ref="B17:G17"/>
    <mergeCell ref="B18:G18"/>
    <mergeCell ref="B20:G20"/>
  </mergeCells>
  <pageMargins left="0.75" right="0.75" top="1" bottom="1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3"/>
  <sheetViews>
    <sheetView showGridLines="0" zoomScaleNormal="100" workbookViewId="0"/>
  </sheetViews>
  <sheetFormatPr defaultColWidth="8.6328125" defaultRowHeight="14.5" x14ac:dyDescent="0.35"/>
  <cols>
    <col min="1" max="1" width="18" customWidth="1"/>
    <col min="2" max="2" width="95" customWidth="1"/>
  </cols>
  <sheetData>
    <row r="1" spans="1:2" ht="24" customHeight="1" x14ac:dyDescent="0.35">
      <c r="A1" s="14" t="s">
        <v>13</v>
      </c>
      <c r="B1" s="4"/>
    </row>
    <row r="2" spans="1:2" x14ac:dyDescent="0.35">
      <c r="A2" s="15" t="s">
        <v>14</v>
      </c>
      <c r="B2" s="16"/>
    </row>
    <row r="4" spans="1:2" ht="25" x14ac:dyDescent="0.35">
      <c r="A4" s="17" t="s">
        <v>15</v>
      </c>
      <c r="B4" s="18" t="s">
        <v>16</v>
      </c>
    </row>
    <row r="6" spans="1:2" ht="25" x14ac:dyDescent="0.35">
      <c r="A6" s="17" t="s">
        <v>17</v>
      </c>
      <c r="B6" s="18" t="s">
        <v>18</v>
      </c>
    </row>
    <row r="7" spans="1:2" ht="25" x14ac:dyDescent="0.35">
      <c r="B7" s="18" t="s">
        <v>19</v>
      </c>
    </row>
    <row r="8" spans="1:2" x14ac:dyDescent="0.35">
      <c r="B8" s="18" t="s">
        <v>20</v>
      </c>
    </row>
    <row r="10" spans="1:2" x14ac:dyDescent="0.35">
      <c r="A10" s="17" t="s">
        <v>21</v>
      </c>
      <c r="B10" s="19" t="s">
        <v>22</v>
      </c>
    </row>
    <row r="11" spans="1:2" x14ac:dyDescent="0.35">
      <c r="B11" s="18" t="s">
        <v>23</v>
      </c>
    </row>
    <row r="12" spans="1:2" x14ac:dyDescent="0.35">
      <c r="B12" s="18" t="s">
        <v>24</v>
      </c>
    </row>
    <row r="14" spans="1:2" x14ac:dyDescent="0.35">
      <c r="A14" s="17" t="s">
        <v>25</v>
      </c>
      <c r="B14" s="18" t="s">
        <v>26</v>
      </c>
    </row>
    <row r="15" spans="1:2" x14ac:dyDescent="0.35">
      <c r="B15" s="18" t="s">
        <v>27</v>
      </c>
    </row>
    <row r="16" spans="1:2" ht="25" x14ac:dyDescent="0.35">
      <c r="B16" s="18" t="s">
        <v>28</v>
      </c>
    </row>
    <row r="17" spans="1:2" x14ac:dyDescent="0.35">
      <c r="B17" s="18" t="s">
        <v>29</v>
      </c>
    </row>
    <row r="19" spans="1:2" ht="25" x14ac:dyDescent="0.35">
      <c r="A19" s="17" t="s">
        <v>30</v>
      </c>
      <c r="B19" s="18" t="s">
        <v>31</v>
      </c>
    </row>
    <row r="21" spans="1:2" x14ac:dyDescent="0.35">
      <c r="A21" s="17" t="s">
        <v>32</v>
      </c>
      <c r="B21" s="18" t="s">
        <v>33</v>
      </c>
    </row>
    <row r="23" spans="1:2" x14ac:dyDescent="0.35">
      <c r="A23" s="17" t="s">
        <v>34</v>
      </c>
      <c r="B23" s="20" t="s">
        <v>35</v>
      </c>
    </row>
  </sheetData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2"/>
  <sheetViews>
    <sheetView showGridLines="0" zoomScaleNormal="100" workbookViewId="0">
      <selection activeCell="E12" sqref="E12"/>
    </sheetView>
  </sheetViews>
  <sheetFormatPr defaultColWidth="8.6328125" defaultRowHeight="14.5" x14ac:dyDescent="0.35"/>
  <cols>
    <col min="1" max="1" width="42" customWidth="1"/>
    <col min="2" max="2" width="22" customWidth="1"/>
    <col min="3" max="3" width="60" customWidth="1"/>
  </cols>
  <sheetData>
    <row r="1" spans="1:3" ht="27.75" customHeight="1" x14ac:dyDescent="0.35">
      <c r="A1" s="21" t="s">
        <v>36</v>
      </c>
      <c r="B1" s="4"/>
      <c r="C1" s="4"/>
    </row>
    <row r="2" spans="1:3" x14ac:dyDescent="0.35">
      <c r="A2" s="22" t="s">
        <v>37</v>
      </c>
      <c r="B2" s="16"/>
      <c r="C2" s="16"/>
    </row>
    <row r="3" spans="1:3" x14ac:dyDescent="0.35">
      <c r="A3" s="9" t="s">
        <v>38</v>
      </c>
      <c r="C3" s="23" t="s">
        <v>39</v>
      </c>
    </row>
    <row r="5" spans="1:3" x14ac:dyDescent="0.35">
      <c r="A5" s="15" t="s">
        <v>40</v>
      </c>
      <c r="B5" s="16"/>
      <c r="C5" s="16"/>
    </row>
    <row r="6" spans="1:3" x14ac:dyDescent="0.35">
      <c r="A6" s="24" t="s">
        <v>41</v>
      </c>
      <c r="B6" s="25" t="s">
        <v>42</v>
      </c>
    </row>
    <row r="7" spans="1:3" x14ac:dyDescent="0.35">
      <c r="A7" s="24" t="s">
        <v>43</v>
      </c>
      <c r="B7" s="26">
        <v>46296</v>
      </c>
      <c r="C7" s="27" t="s">
        <v>44</v>
      </c>
    </row>
    <row r="8" spans="1:3" x14ac:dyDescent="0.35">
      <c r="A8" s="24" t="s">
        <v>45</v>
      </c>
      <c r="B8" s="28" t="s">
        <v>46</v>
      </c>
    </row>
    <row r="10" spans="1:3" x14ac:dyDescent="0.35">
      <c r="A10" s="15" t="s">
        <v>47</v>
      </c>
      <c r="B10" s="16"/>
      <c r="C10" s="16"/>
    </row>
    <row r="11" spans="1:3" x14ac:dyDescent="0.35">
      <c r="A11" s="24" t="s">
        <v>48</v>
      </c>
      <c r="B11" s="29">
        <v>5000</v>
      </c>
      <c r="C11" s="27" t="s">
        <v>49</v>
      </c>
    </row>
    <row r="12" spans="1:3" x14ac:dyDescent="0.35">
      <c r="A12" s="24" t="s">
        <v>50</v>
      </c>
      <c r="B12" s="29">
        <v>2000</v>
      </c>
      <c r="C12" s="27" t="s">
        <v>51</v>
      </c>
    </row>
  </sheetData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4.5" x14ac:dyDescent="0.35"/>
  <cols>
    <col min="1" max="1" width="34" customWidth="1"/>
    <col min="2" max="13" width="11" customWidth="1"/>
    <col min="14" max="14" width="12" customWidth="1"/>
  </cols>
  <sheetData>
    <row r="1" spans="1:14" ht="27.75" customHeight="1" x14ac:dyDescent="0.35">
      <c r="A1" s="21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5">
      <c r="A2" s="22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35">
      <c r="A3" s="9" t="s">
        <v>38</v>
      </c>
      <c r="C3" s="23" t="s">
        <v>39</v>
      </c>
    </row>
    <row r="5" spans="1:14" x14ac:dyDescent="0.35">
      <c r="A5" s="12" t="s">
        <v>53</v>
      </c>
      <c r="B5" s="30">
        <f>Assumptions!B7</f>
        <v>46296</v>
      </c>
      <c r="C5" s="30">
        <f t="shared" ref="C5:M5" si="0">EDATE(B5,1)</f>
        <v>46327</v>
      </c>
      <c r="D5" s="30">
        <f t="shared" si="0"/>
        <v>46357</v>
      </c>
      <c r="E5" s="30">
        <f t="shared" si="0"/>
        <v>46388</v>
      </c>
      <c r="F5" s="30">
        <f t="shared" si="0"/>
        <v>46419</v>
      </c>
      <c r="G5" s="30">
        <f t="shared" si="0"/>
        <v>46447</v>
      </c>
      <c r="H5" s="30">
        <f t="shared" si="0"/>
        <v>46478</v>
      </c>
      <c r="I5" s="30">
        <f t="shared" si="0"/>
        <v>46508</v>
      </c>
      <c r="J5" s="30">
        <f t="shared" si="0"/>
        <v>46539</v>
      </c>
      <c r="K5" s="30">
        <f t="shared" si="0"/>
        <v>46569</v>
      </c>
      <c r="L5" s="30">
        <f t="shared" si="0"/>
        <v>46600</v>
      </c>
      <c r="M5" s="30">
        <f t="shared" si="0"/>
        <v>46631</v>
      </c>
      <c r="N5" s="31" t="s">
        <v>54</v>
      </c>
    </row>
    <row r="6" spans="1:14" x14ac:dyDescent="0.3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35">
      <c r="A7" s="32" t="s">
        <v>56</v>
      </c>
      <c r="B7" s="29">
        <v>4000</v>
      </c>
      <c r="C7" s="29">
        <v>4000</v>
      </c>
      <c r="D7" s="29">
        <v>4000</v>
      </c>
      <c r="E7" s="29">
        <v>4000</v>
      </c>
      <c r="F7" s="29">
        <v>4000</v>
      </c>
      <c r="G7" s="29">
        <v>4000</v>
      </c>
      <c r="H7" s="29">
        <v>4000</v>
      </c>
      <c r="I7" s="29">
        <v>4000</v>
      </c>
      <c r="J7" s="29">
        <v>4000</v>
      </c>
      <c r="K7" s="29">
        <v>4000</v>
      </c>
      <c r="L7" s="29">
        <v>4000</v>
      </c>
      <c r="M7" s="29">
        <v>4000</v>
      </c>
      <c r="N7" s="33">
        <f>SUM(B7:M7)</f>
        <v>48000</v>
      </c>
    </row>
    <row r="8" spans="1:14" x14ac:dyDescent="0.35">
      <c r="A8" s="32" t="s">
        <v>57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3">
        <f>SUM(B8:M8)</f>
        <v>0</v>
      </c>
    </row>
    <row r="9" spans="1:14" x14ac:dyDescent="0.35">
      <c r="A9" s="32" t="s">
        <v>58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3">
        <f>SUM(B9:M9)</f>
        <v>0</v>
      </c>
    </row>
    <row r="10" spans="1:14" x14ac:dyDescent="0.35">
      <c r="A10" s="32" t="s">
        <v>59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3">
        <f>SUM(B10:M10)</f>
        <v>0</v>
      </c>
    </row>
    <row r="11" spans="1:14" x14ac:dyDescent="0.35">
      <c r="A11" s="32" t="s">
        <v>60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3">
        <f>SUM(B11:M11)</f>
        <v>0</v>
      </c>
    </row>
    <row r="12" spans="1:14" x14ac:dyDescent="0.35">
      <c r="A12" s="34" t="s">
        <v>61</v>
      </c>
      <c r="B12" s="35">
        <f t="shared" ref="B12:N12" si="1">SUM(B7:B11)</f>
        <v>4000</v>
      </c>
      <c r="C12" s="35">
        <f t="shared" si="1"/>
        <v>4000</v>
      </c>
      <c r="D12" s="35">
        <f t="shared" si="1"/>
        <v>4000</v>
      </c>
      <c r="E12" s="35">
        <f t="shared" si="1"/>
        <v>4000</v>
      </c>
      <c r="F12" s="35">
        <f t="shared" si="1"/>
        <v>4000</v>
      </c>
      <c r="G12" s="35">
        <f t="shared" si="1"/>
        <v>4000</v>
      </c>
      <c r="H12" s="35">
        <f t="shared" si="1"/>
        <v>4000</v>
      </c>
      <c r="I12" s="35">
        <f t="shared" si="1"/>
        <v>4000</v>
      </c>
      <c r="J12" s="35">
        <f t="shared" si="1"/>
        <v>4000</v>
      </c>
      <c r="K12" s="35">
        <f t="shared" si="1"/>
        <v>4000</v>
      </c>
      <c r="L12" s="35">
        <f t="shared" si="1"/>
        <v>4000</v>
      </c>
      <c r="M12" s="35">
        <f t="shared" si="1"/>
        <v>4000</v>
      </c>
      <c r="N12" s="35">
        <f t="shared" si="1"/>
        <v>48000</v>
      </c>
    </row>
    <row r="14" spans="1:14" x14ac:dyDescent="0.35">
      <c r="A14" s="15" t="s">
        <v>62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35">
      <c r="A15" s="32" t="s">
        <v>63</v>
      </c>
      <c r="B15" s="29">
        <v>1500</v>
      </c>
      <c r="C15" s="29">
        <v>1500</v>
      </c>
      <c r="D15" s="29">
        <v>1500</v>
      </c>
      <c r="E15" s="29">
        <v>1500</v>
      </c>
      <c r="F15" s="29">
        <v>1500</v>
      </c>
      <c r="G15" s="29">
        <v>1500</v>
      </c>
      <c r="H15" s="29">
        <v>1500</v>
      </c>
      <c r="I15" s="29">
        <v>1500</v>
      </c>
      <c r="J15" s="29">
        <v>1500</v>
      </c>
      <c r="K15" s="29">
        <v>1500</v>
      </c>
      <c r="L15" s="29">
        <v>1500</v>
      </c>
      <c r="M15" s="29">
        <v>1500</v>
      </c>
      <c r="N15" s="33">
        <f t="shared" ref="N15:N28" si="2">SUM(B15:M15)</f>
        <v>18000</v>
      </c>
    </row>
    <row r="16" spans="1:14" x14ac:dyDescent="0.35">
      <c r="A16" s="32" t="s">
        <v>64</v>
      </c>
      <c r="B16" s="29">
        <v>2000</v>
      </c>
      <c r="C16" s="29">
        <v>2000</v>
      </c>
      <c r="D16" s="29">
        <v>2000</v>
      </c>
      <c r="E16" s="29">
        <v>2000</v>
      </c>
      <c r="F16" s="29">
        <v>2000</v>
      </c>
      <c r="G16" s="29">
        <v>2000</v>
      </c>
      <c r="H16" s="29">
        <v>2000</v>
      </c>
      <c r="I16" s="29">
        <v>2000</v>
      </c>
      <c r="J16" s="29">
        <v>2000</v>
      </c>
      <c r="K16" s="29">
        <v>2000</v>
      </c>
      <c r="L16" s="29">
        <v>2000</v>
      </c>
      <c r="M16" s="29">
        <v>2000</v>
      </c>
      <c r="N16" s="33">
        <f t="shared" si="2"/>
        <v>24000</v>
      </c>
    </row>
    <row r="17" spans="1:14" x14ac:dyDescent="0.35">
      <c r="A17" s="32" t="s">
        <v>65</v>
      </c>
      <c r="B17" s="29">
        <v>250</v>
      </c>
      <c r="C17" s="29">
        <v>250</v>
      </c>
      <c r="D17" s="29">
        <v>250</v>
      </c>
      <c r="E17" s="29">
        <v>250</v>
      </c>
      <c r="F17" s="29">
        <v>250</v>
      </c>
      <c r="G17" s="29">
        <v>250</v>
      </c>
      <c r="H17" s="29">
        <v>250</v>
      </c>
      <c r="I17" s="29">
        <v>250</v>
      </c>
      <c r="J17" s="29">
        <v>250</v>
      </c>
      <c r="K17" s="29">
        <v>250</v>
      </c>
      <c r="L17" s="29">
        <v>250</v>
      </c>
      <c r="M17" s="29">
        <v>250</v>
      </c>
      <c r="N17" s="33">
        <f t="shared" si="2"/>
        <v>3000</v>
      </c>
    </row>
    <row r="18" spans="1:14" x14ac:dyDescent="0.35">
      <c r="A18" s="32" t="s">
        <v>66</v>
      </c>
      <c r="B18" s="29">
        <v>500</v>
      </c>
      <c r="C18" s="29">
        <v>500</v>
      </c>
      <c r="D18" s="29">
        <v>500</v>
      </c>
      <c r="E18" s="29">
        <v>500</v>
      </c>
      <c r="F18" s="29">
        <v>500</v>
      </c>
      <c r="G18" s="29">
        <v>500</v>
      </c>
      <c r="H18" s="29">
        <v>500</v>
      </c>
      <c r="I18" s="29">
        <v>500</v>
      </c>
      <c r="J18" s="29">
        <v>500</v>
      </c>
      <c r="K18" s="29">
        <v>500</v>
      </c>
      <c r="L18" s="29">
        <v>500</v>
      </c>
      <c r="M18" s="29">
        <v>500</v>
      </c>
      <c r="N18" s="33">
        <f t="shared" si="2"/>
        <v>6000</v>
      </c>
    </row>
    <row r="19" spans="1:14" x14ac:dyDescent="0.35">
      <c r="A19" s="32" t="s">
        <v>67</v>
      </c>
      <c r="B19" s="29">
        <v>100</v>
      </c>
      <c r="C19" s="29">
        <v>100</v>
      </c>
      <c r="D19" s="29">
        <v>100</v>
      </c>
      <c r="E19" s="29">
        <v>100</v>
      </c>
      <c r="F19" s="29">
        <v>100</v>
      </c>
      <c r="G19" s="29">
        <v>100</v>
      </c>
      <c r="H19" s="29">
        <v>100</v>
      </c>
      <c r="I19" s="29">
        <v>100</v>
      </c>
      <c r="J19" s="29">
        <v>100</v>
      </c>
      <c r="K19" s="29">
        <v>100</v>
      </c>
      <c r="L19" s="29">
        <v>100</v>
      </c>
      <c r="M19" s="29">
        <v>100</v>
      </c>
      <c r="N19" s="33">
        <f t="shared" si="2"/>
        <v>1200</v>
      </c>
    </row>
    <row r="20" spans="1:14" x14ac:dyDescent="0.35">
      <c r="A20" s="32" t="s">
        <v>68</v>
      </c>
      <c r="B20" s="29">
        <v>250</v>
      </c>
      <c r="C20" s="29">
        <v>250</v>
      </c>
      <c r="D20" s="29">
        <v>250</v>
      </c>
      <c r="E20" s="29">
        <v>250</v>
      </c>
      <c r="F20" s="29">
        <v>250</v>
      </c>
      <c r="G20" s="29">
        <v>250</v>
      </c>
      <c r="H20" s="29">
        <v>250</v>
      </c>
      <c r="I20" s="29">
        <v>250</v>
      </c>
      <c r="J20" s="29">
        <v>250</v>
      </c>
      <c r="K20" s="29">
        <v>250</v>
      </c>
      <c r="L20" s="29">
        <v>250</v>
      </c>
      <c r="M20" s="29">
        <v>250</v>
      </c>
      <c r="N20" s="33">
        <f t="shared" si="2"/>
        <v>3000</v>
      </c>
    </row>
    <row r="21" spans="1:14" x14ac:dyDescent="0.35">
      <c r="A21" s="32" t="s">
        <v>69</v>
      </c>
      <c r="B21" s="29">
        <v>150</v>
      </c>
      <c r="C21" s="29">
        <v>150</v>
      </c>
      <c r="D21" s="29">
        <v>150</v>
      </c>
      <c r="E21" s="29">
        <v>150</v>
      </c>
      <c r="F21" s="29">
        <v>150</v>
      </c>
      <c r="G21" s="29">
        <v>150</v>
      </c>
      <c r="H21" s="29">
        <v>150</v>
      </c>
      <c r="I21" s="29">
        <v>150</v>
      </c>
      <c r="J21" s="29">
        <v>150</v>
      </c>
      <c r="K21" s="29">
        <v>150</v>
      </c>
      <c r="L21" s="29">
        <v>150</v>
      </c>
      <c r="M21" s="29">
        <v>150</v>
      </c>
      <c r="N21" s="33">
        <f t="shared" si="2"/>
        <v>1800</v>
      </c>
    </row>
    <row r="22" spans="1:14" x14ac:dyDescent="0.35">
      <c r="A22" s="32" t="s">
        <v>70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3">
        <f t="shared" si="2"/>
        <v>0</v>
      </c>
    </row>
    <row r="23" spans="1:14" x14ac:dyDescent="0.35">
      <c r="A23" s="32" t="s">
        <v>71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3">
        <f t="shared" si="2"/>
        <v>0</v>
      </c>
    </row>
    <row r="24" spans="1:14" x14ac:dyDescent="0.35">
      <c r="A24" s="32" t="s">
        <v>72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3">
        <f t="shared" si="2"/>
        <v>0</v>
      </c>
    </row>
    <row r="25" spans="1:14" x14ac:dyDescent="0.35">
      <c r="A25" s="32" t="s">
        <v>73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3">
        <f t="shared" si="2"/>
        <v>0</v>
      </c>
    </row>
    <row r="26" spans="1:14" x14ac:dyDescent="0.35">
      <c r="A26" s="32" t="s">
        <v>74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3">
        <f t="shared" si="2"/>
        <v>0</v>
      </c>
    </row>
    <row r="27" spans="1:14" x14ac:dyDescent="0.35">
      <c r="A27" s="32" t="s">
        <v>75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3">
        <f t="shared" si="2"/>
        <v>0</v>
      </c>
    </row>
    <row r="28" spans="1:14" x14ac:dyDescent="0.35">
      <c r="A28" s="32" t="s">
        <v>76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3">
        <f t="shared" si="2"/>
        <v>0</v>
      </c>
    </row>
    <row r="29" spans="1:14" x14ac:dyDescent="0.35">
      <c r="A29" s="34" t="s">
        <v>77</v>
      </c>
      <c r="B29" s="35">
        <f t="shared" ref="B29:N29" si="3">SUM(B15:B28)</f>
        <v>4750</v>
      </c>
      <c r="C29" s="35">
        <f t="shared" si="3"/>
        <v>4750</v>
      </c>
      <c r="D29" s="35">
        <f t="shared" si="3"/>
        <v>4750</v>
      </c>
      <c r="E29" s="35">
        <f t="shared" si="3"/>
        <v>4750</v>
      </c>
      <c r="F29" s="35">
        <f t="shared" si="3"/>
        <v>4750</v>
      </c>
      <c r="G29" s="35">
        <f t="shared" si="3"/>
        <v>4750</v>
      </c>
      <c r="H29" s="35">
        <f t="shared" si="3"/>
        <v>4750</v>
      </c>
      <c r="I29" s="35">
        <f t="shared" si="3"/>
        <v>4750</v>
      </c>
      <c r="J29" s="35">
        <f t="shared" si="3"/>
        <v>4750</v>
      </c>
      <c r="K29" s="35">
        <f t="shared" si="3"/>
        <v>4750</v>
      </c>
      <c r="L29" s="35">
        <f t="shared" si="3"/>
        <v>4750</v>
      </c>
      <c r="M29" s="35">
        <f t="shared" si="3"/>
        <v>4750</v>
      </c>
      <c r="N29" s="35">
        <f t="shared" si="3"/>
        <v>57000</v>
      </c>
    </row>
    <row r="31" spans="1:14" x14ac:dyDescent="0.35">
      <c r="A31" s="15" t="s">
        <v>78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34" t="s">
        <v>79</v>
      </c>
      <c r="B32" s="36">
        <f t="shared" ref="B32:N32" si="4">B12-B29</f>
        <v>-750</v>
      </c>
      <c r="C32" s="36">
        <f t="shared" si="4"/>
        <v>-750</v>
      </c>
      <c r="D32" s="36">
        <f t="shared" si="4"/>
        <v>-750</v>
      </c>
      <c r="E32" s="36">
        <f t="shared" si="4"/>
        <v>-750</v>
      </c>
      <c r="F32" s="36">
        <f t="shared" si="4"/>
        <v>-750</v>
      </c>
      <c r="G32" s="36">
        <f t="shared" si="4"/>
        <v>-750</v>
      </c>
      <c r="H32" s="36">
        <f t="shared" si="4"/>
        <v>-750</v>
      </c>
      <c r="I32" s="36">
        <f t="shared" si="4"/>
        <v>-750</v>
      </c>
      <c r="J32" s="36">
        <f t="shared" si="4"/>
        <v>-750</v>
      </c>
      <c r="K32" s="36">
        <f t="shared" si="4"/>
        <v>-750</v>
      </c>
      <c r="L32" s="36">
        <f t="shared" si="4"/>
        <v>-750</v>
      </c>
      <c r="M32" s="36">
        <f t="shared" si="4"/>
        <v>-750</v>
      </c>
      <c r="N32" s="36">
        <f t="shared" si="4"/>
        <v>-9000</v>
      </c>
    </row>
    <row r="33" spans="1:14" x14ac:dyDescent="0.35">
      <c r="A33" s="24" t="s">
        <v>80</v>
      </c>
      <c r="B33" s="37">
        <f>Assumptions!B11</f>
        <v>5000</v>
      </c>
      <c r="C33" s="33">
        <f t="shared" ref="C33:M33" si="5">B34</f>
        <v>4250</v>
      </c>
      <c r="D33" s="33">
        <f t="shared" si="5"/>
        <v>3500</v>
      </c>
      <c r="E33" s="33">
        <f t="shared" si="5"/>
        <v>2750</v>
      </c>
      <c r="F33" s="33">
        <f t="shared" si="5"/>
        <v>2000</v>
      </c>
      <c r="G33" s="33">
        <f t="shared" si="5"/>
        <v>1250</v>
      </c>
      <c r="H33" s="33">
        <f t="shared" si="5"/>
        <v>500</v>
      </c>
      <c r="I33" s="33">
        <f t="shared" si="5"/>
        <v>-250</v>
      </c>
      <c r="J33" s="33">
        <f t="shared" si="5"/>
        <v>-1000</v>
      </c>
      <c r="K33" s="33">
        <f t="shared" si="5"/>
        <v>-1750</v>
      </c>
      <c r="L33" s="33">
        <f t="shared" si="5"/>
        <v>-2500</v>
      </c>
      <c r="M33" s="33">
        <f t="shared" si="5"/>
        <v>-3250</v>
      </c>
      <c r="N33" s="33">
        <f>B33</f>
        <v>5000</v>
      </c>
    </row>
    <row r="34" spans="1:14" x14ac:dyDescent="0.35">
      <c r="A34" s="38" t="s">
        <v>81</v>
      </c>
      <c r="B34" s="39">
        <f t="shared" ref="B34:N34" si="6">B32+B33</f>
        <v>4250</v>
      </c>
      <c r="C34" s="39">
        <f t="shared" si="6"/>
        <v>3500</v>
      </c>
      <c r="D34" s="39">
        <f t="shared" si="6"/>
        <v>2750</v>
      </c>
      <c r="E34" s="39">
        <f t="shared" si="6"/>
        <v>2000</v>
      </c>
      <c r="F34" s="39">
        <f t="shared" si="6"/>
        <v>1250</v>
      </c>
      <c r="G34" s="39">
        <f t="shared" si="6"/>
        <v>500</v>
      </c>
      <c r="H34" s="39">
        <f t="shared" si="6"/>
        <v>-250</v>
      </c>
      <c r="I34" s="39">
        <f t="shared" si="6"/>
        <v>-1000</v>
      </c>
      <c r="J34" s="39">
        <f t="shared" si="6"/>
        <v>-1750</v>
      </c>
      <c r="K34" s="39">
        <f t="shared" si="6"/>
        <v>-2500</v>
      </c>
      <c r="L34" s="39">
        <f t="shared" si="6"/>
        <v>-3250</v>
      </c>
      <c r="M34" s="39">
        <f t="shared" si="6"/>
        <v>-4000</v>
      </c>
      <c r="N34" s="39">
        <f t="shared" si="6"/>
        <v>-4000</v>
      </c>
    </row>
    <row r="35" spans="1:14" x14ac:dyDescent="0.35">
      <c r="A35" s="40" t="s">
        <v>82</v>
      </c>
      <c r="B35" s="41" t="str">
        <f>IF(B34&lt;Assumptions!$B$12,"BELOW","")</f>
        <v/>
      </c>
      <c r="C35" s="41" t="str">
        <f>IF(C34&lt;Assumptions!$B$12,"BELOW","")</f>
        <v/>
      </c>
      <c r="D35" s="41" t="str">
        <f>IF(D34&lt;Assumptions!$B$12,"BELOW","")</f>
        <v/>
      </c>
      <c r="E35" s="41" t="str">
        <f>IF(E34&lt;Assumptions!$B$12,"BELOW","")</f>
        <v/>
      </c>
      <c r="F35" s="41" t="str">
        <f>IF(F34&lt;Assumptions!$B$12,"BELOW","")</f>
        <v>BELOW</v>
      </c>
      <c r="G35" s="41" t="str">
        <f>IF(G34&lt;Assumptions!$B$12,"BELOW","")</f>
        <v>BELOW</v>
      </c>
      <c r="H35" s="41" t="str">
        <f>IF(H34&lt;Assumptions!$B$12,"BELOW","")</f>
        <v>BELOW</v>
      </c>
      <c r="I35" s="41" t="str">
        <f>IF(I34&lt;Assumptions!$B$12,"BELOW","")</f>
        <v>BELOW</v>
      </c>
      <c r="J35" s="41" t="str">
        <f>IF(J34&lt;Assumptions!$B$12,"BELOW","")</f>
        <v>BELOW</v>
      </c>
      <c r="K35" s="41" t="str">
        <f>IF(K34&lt;Assumptions!$B$12,"BELOW","")</f>
        <v>BELOW</v>
      </c>
      <c r="L35" s="41" t="str">
        <f>IF(L34&lt;Assumptions!$B$12,"BELOW","")</f>
        <v>BELOW</v>
      </c>
      <c r="M35" s="41" t="str">
        <f>IF(M34&lt;Assumptions!$B$12,"BELOW","")</f>
        <v>BELOW</v>
      </c>
    </row>
  </sheetData>
  <conditionalFormatting sqref="B34:N34">
    <cfRule type="expression" dxfId="0" priority="2">
      <formula>B34&lt;0</formula>
    </cfRule>
  </conditionalFormatting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3"/>
  <sheetViews>
    <sheetView showGridLines="0" tabSelected="1" zoomScaleNormal="100" workbookViewId="0"/>
  </sheetViews>
  <sheetFormatPr defaultColWidth="8.6328125" defaultRowHeight="14.5" x14ac:dyDescent="0.35"/>
  <cols>
    <col min="1" max="1" width="46" customWidth="1"/>
    <col min="2" max="2" width="18" customWidth="1"/>
    <col min="3" max="3" width="50" customWidth="1"/>
  </cols>
  <sheetData>
    <row r="1" spans="1:3" ht="27.75" customHeight="1" x14ac:dyDescent="0.35">
      <c r="A1" s="21" t="s">
        <v>83</v>
      </c>
      <c r="B1" s="4"/>
      <c r="C1" s="4"/>
    </row>
    <row r="2" spans="1:3" x14ac:dyDescent="0.35">
      <c r="A2" s="22" t="s">
        <v>37</v>
      </c>
      <c r="B2" s="16"/>
      <c r="C2" s="16"/>
    </row>
    <row r="4" spans="1:3" x14ac:dyDescent="0.35">
      <c r="A4" s="15" t="s">
        <v>84</v>
      </c>
      <c r="B4" s="16"/>
      <c r="C4" s="16"/>
    </row>
    <row r="5" spans="1:3" x14ac:dyDescent="0.35">
      <c r="A5" s="24" t="s">
        <v>85</v>
      </c>
      <c r="B5" s="42" t="str">
        <f>Assumptions!B6</f>
        <v>[Enter business name]</v>
      </c>
      <c r="C5" s="27"/>
    </row>
    <row r="6" spans="1:3" x14ac:dyDescent="0.35">
      <c r="A6" s="24" t="s">
        <v>80</v>
      </c>
      <c r="B6" s="37">
        <f>'12-Month Cashflow'!B33</f>
        <v>5000</v>
      </c>
      <c r="C6" s="27"/>
    </row>
    <row r="7" spans="1:3" x14ac:dyDescent="0.35">
      <c r="A7" s="24" t="s">
        <v>86</v>
      </c>
      <c r="B7" s="37">
        <f>'12-Month Cashflow'!N12</f>
        <v>48000</v>
      </c>
      <c r="C7" s="27"/>
    </row>
    <row r="8" spans="1:3" x14ac:dyDescent="0.35">
      <c r="A8" s="24" t="s">
        <v>87</v>
      </c>
      <c r="B8" s="37">
        <f>'12-Month Cashflow'!N29</f>
        <v>57000</v>
      </c>
      <c r="C8" s="27"/>
    </row>
    <row r="9" spans="1:3" x14ac:dyDescent="0.35">
      <c r="A9" s="24" t="s">
        <v>88</v>
      </c>
      <c r="B9" s="37">
        <f>'12-Month Cashflow'!N32</f>
        <v>-9000</v>
      </c>
      <c r="C9" s="27"/>
    </row>
    <row r="10" spans="1:3" x14ac:dyDescent="0.35">
      <c r="A10" s="24" t="s">
        <v>89</v>
      </c>
      <c r="B10" s="37">
        <f>'12-Month Cashflow'!M34</f>
        <v>-4000</v>
      </c>
      <c r="C10" s="27"/>
    </row>
    <row r="11" spans="1:3" x14ac:dyDescent="0.35">
      <c r="A11" s="24" t="s">
        <v>90</v>
      </c>
      <c r="B11" s="37">
        <f>MIN('12-Month Cashflow'!B34:M34)</f>
        <v>-4000</v>
      </c>
      <c r="C11" s="27" t="s">
        <v>91</v>
      </c>
    </row>
    <row r="12" spans="1:3" x14ac:dyDescent="0.35">
      <c r="A12" s="24" t="s">
        <v>92</v>
      </c>
      <c r="B12" s="43">
        <f>INDEX('12-Month Cashflow'!B5:M5,MATCH(MIN('12-Month Cashflow'!B34:M34),'12-Month Cashflow'!B34:M34,0))</f>
        <v>46631</v>
      </c>
      <c r="C12" s="27"/>
    </row>
    <row r="13" spans="1:3" x14ac:dyDescent="0.35">
      <c r="A13" s="24" t="s">
        <v>93</v>
      </c>
      <c r="B13" s="44">
        <f>COUNTIF('12-Month Cashflow'!B35:M35,"BELOW")</f>
        <v>8</v>
      </c>
      <c r="C13" s="27" t="s">
        <v>94</v>
      </c>
    </row>
    <row r="14" spans="1:3" x14ac:dyDescent="0.35">
      <c r="A14" s="24" t="s">
        <v>95</v>
      </c>
      <c r="B14" s="37">
        <f>AVERAGE('12-Month Cashflow'!B29:M29)</f>
        <v>4750</v>
      </c>
      <c r="C14" s="27"/>
    </row>
    <row r="15" spans="1:3" x14ac:dyDescent="0.35">
      <c r="A15" s="24" t="s">
        <v>96</v>
      </c>
      <c r="B15" s="37">
        <f>AVERAGE('12-Month Cashflow'!B32:M32)</f>
        <v>-750</v>
      </c>
      <c r="C15" s="27" t="s">
        <v>97</v>
      </c>
    </row>
    <row r="16" spans="1:3" x14ac:dyDescent="0.35">
      <c r="A16" s="24" t="s">
        <v>98</v>
      </c>
      <c r="B16" s="45">
        <f>IF(AVERAGE('12-Month Cashflow'!B32:M32)&gt;=0,"Cash-positive",Assumptions!B11/-AVERAGE('12-Month Cashflow'!B32:M32))</f>
        <v>6.666666666666667</v>
      </c>
      <c r="C16" s="27" t="s">
        <v>99</v>
      </c>
    </row>
    <row r="18" spans="1:3" x14ac:dyDescent="0.35">
      <c r="A18" s="15" t="s">
        <v>100</v>
      </c>
      <c r="B18" s="16"/>
      <c r="C18" s="16"/>
    </row>
    <row r="19" spans="1:3" ht="19.5" customHeight="1" x14ac:dyDescent="0.35">
      <c r="A19" s="46" t="s">
        <v>53</v>
      </c>
      <c r="B19" s="47" t="s">
        <v>101</v>
      </c>
    </row>
    <row r="20" spans="1:3" x14ac:dyDescent="0.35">
      <c r="A20" s="48">
        <f>'12-Month Cashflow'!B5</f>
        <v>46296</v>
      </c>
      <c r="B20" s="37">
        <f>'12-Month Cashflow'!B34</f>
        <v>4250</v>
      </c>
    </row>
    <row r="21" spans="1:3" x14ac:dyDescent="0.35">
      <c r="A21" s="48">
        <f>'12-Month Cashflow'!C5</f>
        <v>46327</v>
      </c>
      <c r="B21" s="37">
        <f>'12-Month Cashflow'!C34</f>
        <v>3500</v>
      </c>
    </row>
    <row r="22" spans="1:3" x14ac:dyDescent="0.35">
      <c r="A22" s="48">
        <f>'12-Month Cashflow'!D5</f>
        <v>46357</v>
      </c>
      <c r="B22" s="37">
        <f>'12-Month Cashflow'!D34</f>
        <v>2750</v>
      </c>
    </row>
    <row r="23" spans="1:3" x14ac:dyDescent="0.35">
      <c r="A23" s="48">
        <f>'12-Month Cashflow'!E5</f>
        <v>46388</v>
      </c>
      <c r="B23" s="37">
        <f>'12-Month Cashflow'!E34</f>
        <v>2000</v>
      </c>
    </row>
    <row r="24" spans="1:3" x14ac:dyDescent="0.35">
      <c r="A24" s="48">
        <f>'12-Month Cashflow'!F5</f>
        <v>46419</v>
      </c>
      <c r="B24" s="37">
        <f>'12-Month Cashflow'!F34</f>
        <v>1250</v>
      </c>
    </row>
    <row r="25" spans="1:3" x14ac:dyDescent="0.35">
      <c r="A25" s="48">
        <f>'12-Month Cashflow'!G5</f>
        <v>46447</v>
      </c>
      <c r="B25" s="37">
        <f>'12-Month Cashflow'!G34</f>
        <v>500</v>
      </c>
    </row>
    <row r="26" spans="1:3" x14ac:dyDescent="0.35">
      <c r="A26" s="48">
        <f>'12-Month Cashflow'!H5</f>
        <v>46478</v>
      </c>
      <c r="B26" s="37">
        <f>'12-Month Cashflow'!H34</f>
        <v>-250</v>
      </c>
    </row>
    <row r="27" spans="1:3" x14ac:dyDescent="0.35">
      <c r="A27" s="48">
        <f>'12-Month Cashflow'!I5</f>
        <v>46508</v>
      </c>
      <c r="B27" s="37">
        <f>'12-Month Cashflow'!I34</f>
        <v>-1000</v>
      </c>
    </row>
    <row r="28" spans="1:3" x14ac:dyDescent="0.35">
      <c r="A28" s="48">
        <f>'12-Month Cashflow'!J5</f>
        <v>46539</v>
      </c>
      <c r="B28" s="37">
        <f>'12-Month Cashflow'!J34</f>
        <v>-1750</v>
      </c>
    </row>
    <row r="29" spans="1:3" x14ac:dyDescent="0.35">
      <c r="A29" s="48">
        <f>'12-Month Cashflow'!K5</f>
        <v>46569</v>
      </c>
      <c r="B29" s="37">
        <f>'12-Month Cashflow'!K34</f>
        <v>-2500</v>
      </c>
    </row>
    <row r="30" spans="1:3" x14ac:dyDescent="0.35">
      <c r="A30" s="48">
        <f>'12-Month Cashflow'!L5</f>
        <v>46600</v>
      </c>
      <c r="B30" s="37">
        <f>'12-Month Cashflow'!L34</f>
        <v>-3250</v>
      </c>
    </row>
    <row r="31" spans="1:3" x14ac:dyDescent="0.35">
      <c r="A31" s="48">
        <f>'12-Month Cashflow'!M5</f>
        <v>46631</v>
      </c>
      <c r="B31" s="37">
        <f>'12-Month Cashflow'!M34</f>
        <v>-4000</v>
      </c>
    </row>
    <row r="33" spans="1:3" ht="15" customHeight="1" x14ac:dyDescent="0.35">
      <c r="A33" s="1" t="s">
        <v>102</v>
      </c>
      <c r="B33" s="1"/>
      <c r="C33" s="1"/>
    </row>
  </sheetData>
  <mergeCells count="1">
    <mergeCell ref="A33:C33"/>
  </mergeCells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12c284-5135-45e8-85b1-bb607e23adae">
      <Terms xmlns="http://schemas.microsoft.com/office/infopath/2007/PartnerControls"/>
    </lcf76f155ced4ddcb4097134ff3c332f>
    <TaxCatchAll xmlns="ab895cf7-099f-4053-bd2e-819cbc3bc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5EC94E7A34B418BB65C6DFB75EE73" ma:contentTypeVersion="19" ma:contentTypeDescription="Create a new document." ma:contentTypeScope="" ma:versionID="7c1e78dd35d28b323e3baa1aaa477b68">
  <xsd:schema xmlns:xsd="http://www.w3.org/2001/XMLSchema" xmlns:xs="http://www.w3.org/2001/XMLSchema" xmlns:p="http://schemas.microsoft.com/office/2006/metadata/properties" xmlns:ns2="4012c284-5135-45e8-85b1-bb607e23adae" xmlns:ns3="ab895cf7-099f-4053-bd2e-819cbc3bc631" targetNamespace="http://schemas.microsoft.com/office/2006/metadata/properties" ma:root="true" ma:fieldsID="d26ec62f3f9e431ff6996f2a697cd73c" ns2:_="" ns3:_="">
    <xsd:import namespace="4012c284-5135-45e8-85b1-bb607e23adae"/>
    <xsd:import namespace="ab895cf7-099f-4053-bd2e-819cbc3bc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2c284-5135-45e8-85b1-bb607e23a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95cf7-099f-4053-bd2e-819cbc3bc6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facdea-49c8-4727-8b79-b390e14399bc}" ma:internalName="TaxCatchAll" ma:showField="CatchAllData" ma:web="ab895cf7-099f-4053-bd2e-819cbc3bc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0DB9A1-0686-45BC-A2C9-E8F51ECE9D0C}">
  <ds:schemaRefs>
    <ds:schemaRef ds:uri="http://schemas.microsoft.com/office/2006/metadata/properties"/>
    <ds:schemaRef ds:uri="http://schemas.microsoft.com/office/infopath/2007/PartnerControls"/>
    <ds:schemaRef ds:uri="4012c284-5135-45e8-85b1-bb607e23adae"/>
    <ds:schemaRef ds:uri="ab895cf7-099f-4053-bd2e-819cbc3bc631"/>
  </ds:schemaRefs>
</ds:datastoreItem>
</file>

<file path=customXml/itemProps2.xml><?xml version="1.0" encoding="utf-8"?>
<ds:datastoreItem xmlns:ds="http://schemas.openxmlformats.org/officeDocument/2006/customXml" ds:itemID="{F3D2A6F0-1DBE-4B7D-8D44-D84D05083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CF0D25-CC57-4272-AC50-BF8D34465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12c284-5135-45e8-85b1-bb607e23adae"/>
    <ds:schemaRef ds:uri="ab895cf7-099f-4053-bd2e-819cbc3bc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Start Here</vt:lpstr>
      <vt:lpstr>Instructions</vt:lpstr>
      <vt:lpstr>Assumptions</vt:lpstr>
      <vt:lpstr>12-Month Cashflow</vt:lpstr>
      <vt:lpstr>Summary</vt:lpstr>
      <vt:lpstr>'Start Here'!Print_Area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 Copley</dc:creator>
  <dc:description/>
  <cp:lastModifiedBy>Molly Darby</cp:lastModifiedBy>
  <cp:revision>2</cp:revision>
  <dcterms:created xsi:type="dcterms:W3CDTF">2026-09-29T11:06:35Z</dcterms:created>
  <dcterms:modified xsi:type="dcterms:W3CDTF">2026-10-08T13:30:37Z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0x0101001DB5EC94E7A34B418BB65C6DFB75EE73</vt:lpwstr>
  </property>
  <property fmtid="{D5CDD505-2E9C-101B-9397-08002B2CF9AE}" pid="3" name="MediaServiceImageTags">
    <vt:lpwstr/>
  </property>
</Properties>
</file>