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incolnshirecc.sharepoint.com/sites/PlaceEnterpriseGrowth/Shared Documents/Enterprise Growth/01 Projects/Finance Academy/Tools/"/>
    </mc:Choice>
  </mc:AlternateContent>
  <xr:revisionPtr revIDLastSave="3" documentId="11_77645ED9A7B4361DF1F5F8804D3E8071AFB33A26" xr6:coauthVersionLast="47" xr6:coauthVersionMax="47" xr10:uidLastSave="{811CD217-D6F3-4713-A907-D0EF5724336D}"/>
  <bookViews>
    <workbookView xWindow="28680" yWindow="-120" windowWidth="29040" windowHeight="15720" tabRatio="500" activeTab="1" xr2:uid="{00000000-000D-0000-FFFF-FFFF00000000}"/>
  </bookViews>
  <sheets>
    <sheet name="Start Here" sheetId="1" r:id="rId1"/>
    <sheet name="Instructions" sheetId="2" r:id="rId2"/>
    <sheet name="Break-Even Analysis" sheetId="3" r:id="rId3"/>
    <sheet name="Sensitivity Analysis" sheetId="4" r:id="rId4"/>
  </sheets>
  <definedNames>
    <definedName name="_xlnm.Print_Area" localSheetId="0">'Start Here'!$A$1:$H$26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3" i="4" l="1"/>
  <c r="A12" i="4"/>
  <c r="A11" i="4"/>
  <c r="A10" i="4"/>
  <c r="A9" i="4"/>
  <c r="B41" i="3"/>
  <c r="B30" i="3"/>
  <c r="B8" i="4" s="1"/>
  <c r="B13" i="4" s="1"/>
  <c r="B15" i="3"/>
  <c r="B10" i="4" l="1"/>
  <c r="E8" i="4"/>
  <c r="E11" i="4" s="1"/>
  <c r="F8" i="4"/>
  <c r="F10" i="4" s="1"/>
  <c r="D9" i="4"/>
  <c r="E9" i="4"/>
  <c r="B12" i="4"/>
  <c r="B16" i="3"/>
  <c r="C8" i="4"/>
  <c r="C12" i="4" s="1"/>
  <c r="D8" i="4"/>
  <c r="D11" i="4" s="1"/>
  <c r="B31" i="3"/>
  <c r="B11" i="4"/>
  <c r="B9" i="4"/>
  <c r="D12" i="4"/>
  <c r="D10" i="4"/>
  <c r="D13" i="4"/>
  <c r="C13" i="4" l="1"/>
  <c r="C11" i="4"/>
  <c r="E13" i="4"/>
  <c r="E12" i="4"/>
  <c r="F9" i="4"/>
  <c r="C10" i="4"/>
  <c r="C9" i="4"/>
  <c r="F13" i="4"/>
  <c r="F11" i="4"/>
  <c r="B17" i="3"/>
  <c r="B34" i="3"/>
  <c r="E10" i="4"/>
  <c r="F12" i="4"/>
  <c r="B36" i="3" l="1"/>
  <c r="B35" i="3"/>
  <c r="C34" i="3"/>
  <c r="B42" i="3" l="1"/>
  <c r="B37" i="3"/>
  <c r="B43" i="3"/>
  <c r="C36" i="3"/>
</calcChain>
</file>

<file path=xl/sharedStrings.xml><?xml version="1.0" encoding="utf-8"?>
<sst xmlns="http://schemas.openxmlformats.org/spreadsheetml/2006/main" count="97" uniqueCount="94">
  <si>
    <t>FINANCE ACCELERATOR TOOL  ·  GLBFA-XLS-004</t>
  </si>
  <si>
    <t>Break-Even Analysis Tool</t>
  </si>
  <si>
    <t>Find the sales level at which your business covers all its costs</t>
  </si>
  <si>
    <t>How to use this workbook</t>
  </si>
  <si>
    <t>1.  On the Break-Even Analysis tab, enter your average selling price and the variable costs of each sale (materials, direct labour, delivery).</t>
  </si>
  <si>
    <t>2.  Enter your monthly fixed costs — the costs you pay whatever you sell, including what you draw as the owner.</t>
  </si>
  <si>
    <t>3.  Read your break-even in sales per month and revenue per month, and your margin of safety against your planned sales.</t>
  </si>
  <si>
    <t>4.  Use the Sensitivity Analysis tab to see how break-even moves if your price or fixed costs change.</t>
  </si>
  <si>
    <t>Blue text on cream = your inputs   ·   Black text = formulas (do not overwrite)</t>
  </si>
  <si>
    <t>Book your fully funded Funding Diagnostic Session</t>
  </si>
  <si>
    <t>A Finance Accelerator adviser can review your completed workbook with you.</t>
  </si>
  <si>
    <t>businesslincolnshire.com</t>
  </si>
  <si>
    <t>GLBFA-XLS-004  ·  Version 2.0  ·  Business Lincolnshire Finance Accelerator</t>
  </si>
  <si>
    <t>Business Lincolnshire Finance Accelerator</t>
  </si>
  <si>
    <t>GLBFA-XLS-004  |  Break-Even Analysis Tool</t>
  </si>
  <si>
    <t>PURPOSE</t>
  </si>
  <si>
    <t>Calculate your break-even point: the revenue at which your business covers all its costs. Lenders and investors will ask for this, and it is one of the most useful numbers for pricing decisions.</t>
  </si>
  <si>
    <t>HOW TO USE</t>
  </si>
  <si>
    <t>1. Enter your pricing and variable costs per unit on the Break-Even Analysis tab.</t>
  </si>
  <si>
    <t>2. Enter your monthly fixed costs. The tool calculates your break-even in units and revenue.</t>
  </si>
  <si>
    <t>3. Optionally enter your planned monthly revenue to see your margin of safety.</t>
  </si>
  <si>
    <t>4. The Sensitivity Analysis tab shows break-even revenue at different prices and fixed-cost levels. You can change the percentage steps.</t>
  </si>
  <si>
    <t>COLOUR CODE</t>
  </si>
  <si>
    <t>Blue text on cream = input cells (enter your figures here)</t>
  </si>
  <si>
    <t>Black text = formula cells (do not overwrite)</t>
  </si>
  <si>
    <t>Green text = figures pulled from another tab</t>
  </si>
  <si>
    <t>KEY RULES</t>
  </si>
  <si>
    <t>A "unit" can be a product, a subscription, an hour or a project — label it to suit your business.</t>
  </si>
  <si>
    <t>If your contribution margin is zero or negative, every sale loses money and there is no break-even point. Revisit your price or variable costs first.</t>
  </si>
  <si>
    <t>The example figures are illustrative only — replace them all with your own.</t>
  </si>
  <si>
    <t>RELATED</t>
  </si>
  <si>
    <t>GLBFA-XLS-002 12-Month Rolling Cashflow Forecast  ·  GLBFA-WS-007 Debt Finance and Lending (workshop)  ·  GLBFA-WS-008 Writing a Fundable Business Plan (workshop)</t>
  </si>
  <si>
    <t>SUPPORT</t>
  </si>
  <si>
    <t>For help, book a fully funded Funding Diagnostic Session at businesslincolnshire.com</t>
  </si>
  <si>
    <t>VERSION</t>
  </si>
  <si>
    <t>GLBFA-XLS-004  |  Version 2.0  |  Business Lincolnshire Finance Accelerator</t>
  </si>
  <si>
    <t>BREAK-EVEN ANALYSIS</t>
  </si>
  <si>
    <t>GLBFA-XLS-004  |  Business Lincolnshire Finance Accelerator  |  All values in £</t>
  </si>
  <si>
    <t>Blue text on cream = enter your figures</t>
  </si>
  <si>
    <t>Black text = formula (do not overwrite)</t>
  </si>
  <si>
    <t>A.  PRICING</t>
  </si>
  <si>
    <t>Average selling price per unit (£)</t>
  </si>
  <si>
    <t>Your typical price per sale, subscription, hour or project (excluding VAT)</t>
  </si>
  <si>
    <t>What is a "unit" for you?</t>
  </si>
  <si>
    <t>Sales</t>
  </si>
  <si>
    <t>e.g. sales, subscriptions, hours, projects</t>
  </si>
  <si>
    <t>B.  VARIABLE COSTS (per unit sold)</t>
  </si>
  <si>
    <t>Materials / cost of goods per unit (£)</t>
  </si>
  <si>
    <t>Direct cost of producing or delivering one unit</t>
  </si>
  <si>
    <t>Direct labour per unit (£)</t>
  </si>
  <si>
    <t>Time cost per unit at your hourly rate</t>
  </si>
  <si>
    <t>Delivery / fulfilment per unit (£)</t>
  </si>
  <si>
    <t>Postage, packaging, delivery per unit</t>
  </si>
  <si>
    <t>Payment / platform fees per unit (£)</t>
  </si>
  <si>
    <t>Card fees, marketplace commission, etc.</t>
  </si>
  <si>
    <t>Other variable cost per unit (£)</t>
  </si>
  <si>
    <t>Any other cost that rises with each sale</t>
  </si>
  <si>
    <t>TOTAL VARIABLE COST PER UNIT</t>
  </si>
  <si>
    <t>CONTRIBUTION MARGIN PER UNIT</t>
  </si>
  <si>
    <t>What each sale contributes towards your fixed costs</t>
  </si>
  <si>
    <t>Contribution margin %</t>
  </si>
  <si>
    <t>C.  MONTHLY FIXED COSTS</t>
  </si>
  <si>
    <t>Rent &amp; rates (£/month)</t>
  </si>
  <si>
    <t>Salaries &amp; wages, including owner drawings (£/month)</t>
  </si>
  <si>
    <t>Employer NI &amp; pension (£/month)</t>
  </si>
  <si>
    <t>Utilities (£/month)</t>
  </si>
  <si>
    <t>Marketing (£/month)</t>
  </si>
  <si>
    <t>IT &amp; subscriptions (£/month)</t>
  </si>
  <si>
    <t>Insurance (£/month)</t>
  </si>
  <si>
    <t>Professional fees (£/month)</t>
  </si>
  <si>
    <t>Loan interest (£/month)</t>
  </si>
  <si>
    <t>Other fixed costs (£/month)</t>
  </si>
  <si>
    <t>TOTAL MONTHLY FIXED COSTS</t>
  </si>
  <si>
    <t>Total annual fixed costs</t>
  </si>
  <si>
    <t>D.  BREAK-EVEN RESULTS</t>
  </si>
  <si>
    <t>Break-even — units per month</t>
  </si>
  <si>
    <t>Break-even — units per year</t>
  </si>
  <si>
    <t>Break-even revenue per month (£)</t>
  </si>
  <si>
    <t>Break-even revenue per year (£)</t>
  </si>
  <si>
    <t>E.  MARGIN OF SAFETY (optional)</t>
  </si>
  <si>
    <t>Your planned monthly revenue (£)</t>
  </si>
  <si>
    <t>From your forecast (e.g. GLBFA-XLS-002)</t>
  </si>
  <si>
    <t>Units at planned revenue</t>
  </si>
  <si>
    <t>Margin of safety (£ per month)</t>
  </si>
  <si>
    <t>Margin of safety %</t>
  </si>
  <si>
    <t>How far sales can fall before you make a loss. Negative = planned sales are below break-even.</t>
  </si>
  <si>
    <t>SENSITIVITY ANALYSIS — break-even revenue per month</t>
  </si>
  <si>
    <t>How does break-even change if your price or fixed costs change? Each cell shows the monthly revenue needed to break even.</t>
  </si>
  <si>
    <t>Fixed costs change →</t>
  </si>
  <si>
    <t>Price per unit ↓</t>
  </si>
  <si>
    <t>← base case</t>
  </si>
  <si>
    <t>Rows: your price −20%, −10%, as entered, +10%, +20%. Columns: your fixed costs with the % change shown in row 7 (blue cells — edit to test other steps).</t>
  </si>
  <si>
    <t>The dark navy cell is your base case from the Break-Even Analysis tab. Lower numbers are better: you reach profitability sooner.</t>
  </si>
  <si>
    <t>"No margin" means the price does not cover the variable cost of each unit, so there is no break-even point.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</si>
</sst>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£#,##0.00;&quot;(£&quot;#,##0.00\);\-"/>
    <numFmt numFmtId="165" formatCode="0.0%;\(0.0%\);\-"/>
    <numFmt numFmtId="166" formatCode="\£#,##0;&quot;(£&quot;#,##0\);\-"/>
    <numFmt numFmtId="167" formatCode="\+0%;\-0%;0%"/>
  </numFmts>
  <fonts count="27" x14ac:knownFonts="1">
    <font>
      <sz val="11"/>
      <color theme="1"/>
      <name val="Calibri"/>
      <family val="2"/>
      <charset val="1"/>
    </font>
    <font>
      <b/>
      <sz val="9"/>
      <color rgb="FF0682A7"/>
      <name val="Arial"/>
      <charset val="1"/>
    </font>
    <font>
      <b/>
      <sz val="20"/>
      <color rgb="FF27367F"/>
      <name val="Arial"/>
      <charset val="1"/>
    </font>
    <font>
      <sz val="11"/>
      <color rgb="FF4A4F63"/>
      <name val="Arial"/>
      <charset val="1"/>
    </font>
    <font>
      <b/>
      <sz val="12"/>
      <color rgb="FF27367F"/>
      <name val="Arial"/>
      <charset val="1"/>
    </font>
    <font>
      <sz val="10"/>
      <name val="Arial"/>
      <charset val="1"/>
    </font>
    <font>
      <sz val="9"/>
      <color rgb="FF0000FF"/>
      <name val="Arial"/>
      <charset val="1"/>
    </font>
    <font>
      <b/>
      <sz val="12"/>
      <color rgb="FFFFFFFF"/>
      <name val="Arial"/>
      <charset val="1"/>
    </font>
    <font>
      <sz val="10"/>
      <color rgb="FFFFFFFF"/>
      <name val="Arial"/>
      <charset val="1"/>
    </font>
    <font>
      <b/>
      <sz val="10"/>
      <color rgb="FFFFFFFF"/>
      <name val="Arial"/>
      <charset val="1"/>
    </font>
    <font>
      <sz val="8"/>
      <color rgb="FF4A4F63"/>
      <name val="Arial"/>
      <charset val="1"/>
    </font>
    <font>
      <b/>
      <sz val="10"/>
      <color rgb="FF27367F"/>
      <name val="Arial"/>
      <charset val="1"/>
    </font>
    <font>
      <sz val="10"/>
      <color rgb="FF222633"/>
      <name val="Arial"/>
      <charset val="1"/>
    </font>
    <font>
      <sz val="10"/>
      <color rgb="FF0000FF"/>
      <name val="Arial"/>
      <charset val="1"/>
    </font>
    <font>
      <sz val="10"/>
      <color rgb="FF4A4F63"/>
      <name val="Arial"/>
      <charset val="1"/>
    </font>
    <font>
      <b/>
      <sz val="14"/>
      <color rgb="FFFFFFFF"/>
      <name val="Arial"/>
      <charset val="1"/>
    </font>
    <font>
      <sz val="9"/>
      <color rgb="FFFFFFFF"/>
      <name val="Arial"/>
      <charset val="1"/>
    </font>
    <font>
      <sz val="9"/>
      <name val="Arial"/>
      <charset val="1"/>
    </font>
    <font>
      <i/>
      <sz val="9"/>
      <color rgb="FF4A4F63"/>
      <name val="Arial"/>
      <charset val="1"/>
    </font>
    <font>
      <b/>
      <sz val="10"/>
      <color rgb="FF222633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color rgb="FF045C76"/>
      <name val="Arial"/>
      <charset val="1"/>
    </font>
    <font>
      <i/>
      <sz val="10"/>
      <color rgb="FF4A4F63"/>
      <name val="Arial"/>
      <charset val="1"/>
    </font>
    <font>
      <b/>
      <sz val="10"/>
      <color rgb="FF008000"/>
      <name val="Arial"/>
      <charset val="1"/>
    </font>
    <font>
      <b/>
      <sz val="8"/>
      <color rgb="FF27367F"/>
      <name val="Arial"/>
      <charset val="1"/>
    </font>
    <font>
      <sz val="9"/>
      <color rgb="FF4A4F63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27367F"/>
        <bgColor rgb="FF003366"/>
      </patternFill>
    </fill>
    <fill>
      <patternFill patternType="solid">
        <fgColor rgb="FFFFF7D6"/>
        <bgColor rgb="FFFFFFFF"/>
      </patternFill>
    </fill>
    <fill>
      <patternFill patternType="solid">
        <fgColor rgb="FF0682A7"/>
        <bgColor rgb="FF0066CC"/>
      </patternFill>
    </fill>
  </fills>
  <borders count="3">
    <border>
      <left/>
      <right/>
      <top/>
      <bottom/>
      <diagonal/>
    </border>
    <border>
      <left style="thin">
        <color rgb="FFB9D7E4"/>
      </left>
      <right style="thin">
        <color rgb="FFB9D7E4"/>
      </right>
      <top style="thin">
        <color rgb="FFB9D7E4"/>
      </top>
      <bottom style="thin">
        <color rgb="FFB9D7E4"/>
      </bottom>
      <diagonal/>
    </border>
    <border>
      <left/>
      <right/>
      <top style="medium">
        <color rgb="FF27367F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6" fillId="0" borderId="0" xfId="0" applyFont="1"/>
    <xf numFmtId="0" fontId="26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6" fillId="3" borderId="0" xfId="0" applyFont="1" applyFill="1"/>
    <xf numFmtId="0" fontId="5" fillId="0" borderId="0" xfId="0" applyFont="1" applyAlignment="1">
      <alignment vertical="top" wrapText="1"/>
    </xf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3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7" fillId="2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0" fillId="4" borderId="0" xfId="0" applyFill="1"/>
    <xf numFmtId="0" fontId="11" fillId="0" borderId="0" xfId="0" applyFont="1"/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5" fillId="2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7" fillId="0" borderId="0" xfId="0" applyFont="1"/>
    <xf numFmtId="0" fontId="12" fillId="0" borderId="0" xfId="0" applyFont="1" applyAlignment="1">
      <alignment vertical="center" wrapText="1"/>
    </xf>
    <xf numFmtId="164" fontId="13" fillId="3" borderId="1" xfId="0" applyNumberFormat="1" applyFont="1" applyFill="1" applyBorder="1" applyAlignment="1">
      <alignment horizontal="right"/>
    </xf>
    <xf numFmtId="0" fontId="18" fillId="0" borderId="0" xfId="0" applyFont="1" applyAlignment="1">
      <alignment vertical="center" wrapText="1"/>
    </xf>
    <xf numFmtId="49" fontId="13" fillId="3" borderId="1" xfId="0" applyNumberFormat="1" applyFont="1" applyFill="1" applyBorder="1" applyAlignment="1">
      <alignment horizontal="left"/>
    </xf>
    <xf numFmtId="0" fontId="12" fillId="0" borderId="0" xfId="0" applyFont="1" applyAlignment="1">
      <alignment vertical="center" wrapText="1" indent="1"/>
    </xf>
    <xf numFmtId="0" fontId="19" fillId="0" borderId="0" xfId="0" applyFont="1" applyAlignment="1">
      <alignment vertical="center" wrapText="1"/>
    </xf>
    <xf numFmtId="164" fontId="20" fillId="0" borderId="2" xfId="0" applyNumberFormat="1" applyFont="1" applyBorder="1" applyAlignment="1">
      <alignment horizontal="right"/>
    </xf>
    <xf numFmtId="164" fontId="20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/>
    </xf>
    <xf numFmtId="166" fontId="13" fillId="3" borderId="1" xfId="0" applyNumberFormat="1" applyFont="1" applyFill="1" applyBorder="1" applyAlignment="1">
      <alignment horizontal="right"/>
    </xf>
    <xf numFmtId="166" fontId="20" fillId="0" borderId="2" xfId="0" applyNumberFormat="1" applyFont="1" applyBorder="1" applyAlignment="1">
      <alignment horizontal="right"/>
    </xf>
    <xf numFmtId="166" fontId="21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left"/>
    </xf>
    <xf numFmtId="3" fontId="21" fillId="0" borderId="0" xfId="0" applyNumberFormat="1" applyFont="1" applyAlignment="1">
      <alignment horizontal="right"/>
    </xf>
    <xf numFmtId="166" fontId="20" fillId="0" borderId="0" xfId="0" applyNumberFormat="1" applyFont="1" applyAlignment="1">
      <alignment horizontal="right"/>
    </xf>
    <xf numFmtId="167" fontId="13" fillId="3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/>
    </xf>
    <xf numFmtId="166" fontId="9" fillId="2" borderId="0" xfId="0" applyNumberFormat="1" applyFont="1" applyFill="1" applyAlignment="1">
      <alignment horizontal="center"/>
    </xf>
    <xf numFmtId="164" fontId="24" fillId="0" borderId="0" xfId="0" applyNumberFormat="1" applyFont="1" applyAlignment="1">
      <alignment horizontal="left"/>
    </xf>
    <xf numFmtId="166" fontId="21" fillId="0" borderId="1" xfId="0" applyNumberFormat="1" applyFont="1" applyBorder="1" applyAlignment="1">
      <alignment horizontal="center"/>
    </xf>
    <xf numFmtId="166" fontId="9" fillId="2" borderId="1" xfId="0" applyNumberFormat="1" applyFont="1" applyFill="1" applyBorder="1" applyAlignment="1">
      <alignment horizontal="center"/>
    </xf>
    <xf numFmtId="0" fontId="25" fillId="0" borderId="0" xfId="0" applyFont="1"/>
  </cellXfs>
  <cellStyles count="1">
    <cellStyle name="Normal" xfId="0" builtinId="0"/>
  </cellStyles>
  <dxfs count="1">
    <dxf>
      <font>
        <b/>
        <sz val="10"/>
        <color rgb="FFC0392B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682A7"/>
      <rgbColor rgb="FFC0C0C0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B9D7E4"/>
      <rgbColor rgb="FF000080"/>
      <rgbColor rgb="FFFF00FF"/>
      <rgbColor rgb="FFFFFF00"/>
      <rgbColor rgb="FF00FFFF"/>
      <rgbColor rgb="FF800080"/>
      <rgbColor rgb="FF800000"/>
      <rgbColor rgb="FF045C76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4F63"/>
      <rgbColor rgb="FF969696"/>
      <rgbColor rgb="FF003366"/>
      <rgbColor rgb="FF339966"/>
      <rgbColor rgb="FF003300"/>
      <rgbColor rgb="FF333300"/>
      <rgbColor rgb="FFC0392B"/>
      <rgbColor rgb="FF993366"/>
      <rgbColor rgb="FF27367F"/>
      <rgbColor rgb="FF2226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936720</xdr:colOff>
      <xdr:row>4</xdr:row>
      <xdr:rowOff>18000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190440"/>
          <a:ext cx="1923480" cy="58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155520</xdr:colOff>
      <xdr:row>4</xdr:row>
      <xdr:rowOff>170640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158720" y="190440"/>
          <a:ext cx="1142280" cy="742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26"/>
  <sheetViews>
    <sheetView showGridLines="0" zoomScaleNormal="100" workbookViewId="0"/>
  </sheetViews>
  <sheetFormatPr defaultColWidth="8.6328125" defaultRowHeight="14.5" x14ac:dyDescent="0.35"/>
  <cols>
    <col min="1" max="1" width="3" customWidth="1"/>
    <col min="2" max="7" width="14" customWidth="1"/>
    <col min="8" max="8" width="3" customWidth="1"/>
  </cols>
  <sheetData>
    <row r="8" spans="1:8" ht="6" customHeight="1" x14ac:dyDescent="0.35">
      <c r="A8" s="6"/>
      <c r="B8" s="6"/>
      <c r="C8" s="6"/>
      <c r="D8" s="6"/>
      <c r="E8" s="6"/>
      <c r="F8" s="6"/>
      <c r="G8" s="6"/>
      <c r="H8" s="6"/>
    </row>
    <row r="10" spans="1:8" ht="15" customHeight="1" x14ac:dyDescent="0.35">
      <c r="B10" s="7" t="s">
        <v>0</v>
      </c>
    </row>
    <row r="11" spans="1:8" ht="30" customHeight="1" x14ac:dyDescent="0.5">
      <c r="B11" s="8" t="s">
        <v>1</v>
      </c>
    </row>
    <row r="12" spans="1:8" ht="15" customHeight="1" x14ac:dyDescent="0.35">
      <c r="B12" s="9" t="s">
        <v>2</v>
      </c>
    </row>
    <row r="14" spans="1:8" ht="15" customHeight="1" x14ac:dyDescent="0.35">
      <c r="B14" s="10" t="s">
        <v>3</v>
      </c>
    </row>
    <row r="15" spans="1:8" ht="30" customHeight="1" x14ac:dyDescent="0.35">
      <c r="B15" s="5" t="s">
        <v>4</v>
      </c>
      <c r="C15" s="5"/>
      <c r="D15" s="5"/>
      <c r="E15" s="5"/>
      <c r="F15" s="5"/>
      <c r="G15" s="5"/>
    </row>
    <row r="16" spans="1:8" ht="30" customHeight="1" x14ac:dyDescent="0.35">
      <c r="B16" s="5" t="s">
        <v>5</v>
      </c>
      <c r="C16" s="5"/>
      <c r="D16" s="5"/>
      <c r="E16" s="5"/>
      <c r="F16" s="5"/>
      <c r="G16" s="5"/>
    </row>
    <row r="17" spans="2:7" ht="30" customHeight="1" x14ac:dyDescent="0.35">
      <c r="B17" s="5" t="s">
        <v>6</v>
      </c>
      <c r="C17" s="5"/>
      <c r="D17" s="5"/>
      <c r="E17" s="5"/>
      <c r="F17" s="5"/>
      <c r="G17" s="5"/>
    </row>
    <row r="18" spans="2:7" ht="30" customHeight="1" x14ac:dyDescent="0.35">
      <c r="B18" s="5" t="s">
        <v>7</v>
      </c>
      <c r="C18" s="5"/>
      <c r="D18" s="5"/>
      <c r="E18" s="5"/>
      <c r="F18" s="5"/>
      <c r="G18" s="5"/>
    </row>
    <row r="20" spans="2:7" ht="15" customHeight="1" x14ac:dyDescent="0.35">
      <c r="B20" s="4" t="s">
        <v>8</v>
      </c>
      <c r="C20" s="4"/>
      <c r="D20" s="4"/>
      <c r="E20" s="4"/>
      <c r="F20" s="4"/>
      <c r="G20" s="4"/>
    </row>
    <row r="22" spans="2:7" ht="21.75" customHeight="1" x14ac:dyDescent="0.35">
      <c r="B22" s="12" t="s">
        <v>9</v>
      </c>
      <c r="C22" s="6"/>
      <c r="D22" s="6"/>
      <c r="E22" s="6"/>
      <c r="F22" s="6"/>
      <c r="G22" s="6"/>
    </row>
    <row r="23" spans="2:7" ht="15" customHeight="1" x14ac:dyDescent="0.35">
      <c r="B23" s="13" t="s">
        <v>10</v>
      </c>
      <c r="C23" s="6"/>
      <c r="D23" s="6"/>
      <c r="E23" s="6"/>
      <c r="F23" s="6"/>
      <c r="G23" s="6"/>
    </row>
    <row r="24" spans="2:7" ht="15" customHeight="1" x14ac:dyDescent="0.35">
      <c r="B24" s="14" t="s">
        <v>11</v>
      </c>
      <c r="C24" s="6"/>
      <c r="D24" s="6"/>
      <c r="E24" s="6"/>
      <c r="F24" s="6"/>
      <c r="G24" s="6"/>
    </row>
    <row r="26" spans="2:7" ht="15" customHeight="1" x14ac:dyDescent="0.35">
      <c r="B26" s="15" t="s">
        <v>12</v>
      </c>
    </row>
  </sheetData>
  <mergeCells count="5">
    <mergeCell ref="B15:G15"/>
    <mergeCell ref="B16:G16"/>
    <mergeCell ref="B17:G17"/>
    <mergeCell ref="B18:G18"/>
    <mergeCell ref="B20:G20"/>
  </mergeCells>
  <pageMargins left="0.75" right="0.75" top="1" bottom="1" header="0.511811023622047" footer="0.511811023622047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3"/>
  <sheetViews>
    <sheetView showGridLines="0" tabSelected="1" zoomScaleNormal="100" workbookViewId="0">
      <selection activeCell="A20" sqref="A20"/>
    </sheetView>
  </sheetViews>
  <sheetFormatPr defaultColWidth="8.6328125" defaultRowHeight="14.5" x14ac:dyDescent="0.35"/>
  <cols>
    <col min="1" max="1" width="18" customWidth="1"/>
    <col min="2" max="2" width="95" customWidth="1"/>
  </cols>
  <sheetData>
    <row r="1" spans="1:2" ht="24" customHeight="1" x14ac:dyDescent="0.35">
      <c r="A1" s="16" t="s">
        <v>13</v>
      </c>
      <c r="B1" s="6"/>
    </row>
    <row r="2" spans="1:2" ht="15" customHeight="1" x14ac:dyDescent="0.35">
      <c r="A2" s="17" t="s">
        <v>14</v>
      </c>
      <c r="B2" s="18"/>
    </row>
    <row r="4" spans="1:2" ht="23.25" customHeight="1" x14ac:dyDescent="0.35">
      <c r="A4" s="19" t="s">
        <v>15</v>
      </c>
      <c r="B4" s="20" t="s">
        <v>16</v>
      </c>
    </row>
    <row r="6" spans="1:2" ht="15" customHeight="1" x14ac:dyDescent="0.35">
      <c r="A6" s="19" t="s">
        <v>17</v>
      </c>
      <c r="B6" s="20" t="s">
        <v>18</v>
      </c>
    </row>
    <row r="7" spans="1:2" ht="15" customHeight="1" x14ac:dyDescent="0.35">
      <c r="B7" s="20" t="s">
        <v>19</v>
      </c>
    </row>
    <row r="8" spans="1:2" ht="15" customHeight="1" x14ac:dyDescent="0.35">
      <c r="B8" s="20" t="s">
        <v>20</v>
      </c>
    </row>
    <row r="9" spans="1:2" ht="23.25" customHeight="1" x14ac:dyDescent="0.35">
      <c r="B9" s="20" t="s">
        <v>21</v>
      </c>
    </row>
    <row r="11" spans="1:2" ht="15" customHeight="1" x14ac:dyDescent="0.35">
      <c r="A11" s="19" t="s">
        <v>22</v>
      </c>
      <c r="B11" s="21" t="s">
        <v>23</v>
      </c>
    </row>
    <row r="12" spans="1:2" ht="15" customHeight="1" x14ac:dyDescent="0.35">
      <c r="B12" s="20" t="s">
        <v>24</v>
      </c>
    </row>
    <row r="13" spans="1:2" ht="15" customHeight="1" x14ac:dyDescent="0.35">
      <c r="B13" s="20" t="s">
        <v>25</v>
      </c>
    </row>
    <row r="15" spans="1:2" ht="15" customHeight="1" x14ac:dyDescent="0.35">
      <c r="A15" s="19" t="s">
        <v>26</v>
      </c>
      <c r="B15" s="20" t="s">
        <v>27</v>
      </c>
    </row>
    <row r="16" spans="1:2" ht="25" x14ac:dyDescent="0.35">
      <c r="B16" s="20" t="s">
        <v>28</v>
      </c>
    </row>
    <row r="17" spans="1:2" ht="15" customHeight="1" x14ac:dyDescent="0.35">
      <c r="B17" s="20" t="s">
        <v>29</v>
      </c>
    </row>
    <row r="19" spans="1:2" ht="25" x14ac:dyDescent="0.35">
      <c r="A19" s="19" t="s">
        <v>30</v>
      </c>
      <c r="B19" s="20" t="s">
        <v>31</v>
      </c>
    </row>
    <row r="21" spans="1:2" ht="15" customHeight="1" x14ac:dyDescent="0.35">
      <c r="A21" s="19" t="s">
        <v>32</v>
      </c>
      <c r="B21" s="20" t="s">
        <v>33</v>
      </c>
    </row>
    <row r="23" spans="1:2" ht="15" customHeight="1" x14ac:dyDescent="0.35">
      <c r="A23" s="19" t="s">
        <v>34</v>
      </c>
      <c r="B23" s="22" t="s">
        <v>35</v>
      </c>
    </row>
  </sheetData>
  <pageMargins left="0.75" right="0.75" top="1" bottom="1" header="0.511811023622047" footer="0.5"/>
  <pageSetup fitToHeight="0" orientation="portrait" horizontalDpi="300" verticalDpi="300"/>
  <headerFooter>
    <oddFooter>&amp;C&amp;8 Business Lincolnshire Finance Accelerator  ·  &amp;A  ·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43"/>
  <sheetViews>
    <sheetView showGridLines="0" topLeftCell="A8" zoomScaleNormal="100" workbookViewId="0"/>
  </sheetViews>
  <sheetFormatPr defaultColWidth="8.6328125" defaultRowHeight="14.5" x14ac:dyDescent="0.35"/>
  <cols>
    <col min="1" max="1" width="46" customWidth="1"/>
    <col min="2" max="2" width="16" customWidth="1"/>
    <col min="3" max="3" width="64" customWidth="1"/>
  </cols>
  <sheetData>
    <row r="1" spans="1:3" ht="27.75" customHeight="1" x14ac:dyDescent="0.35">
      <c r="A1" s="23" t="s">
        <v>36</v>
      </c>
      <c r="B1" s="6"/>
      <c r="C1" s="6"/>
    </row>
    <row r="2" spans="1:3" ht="15" customHeight="1" x14ac:dyDescent="0.35">
      <c r="A2" s="24" t="s">
        <v>37</v>
      </c>
      <c r="B2" s="18"/>
      <c r="C2" s="18"/>
    </row>
    <row r="3" spans="1:3" ht="15" customHeight="1" x14ac:dyDescent="0.35">
      <c r="A3" s="11" t="s">
        <v>38</v>
      </c>
      <c r="C3" s="25" t="s">
        <v>39</v>
      </c>
    </row>
    <row r="5" spans="1:3" ht="15" customHeight="1" x14ac:dyDescent="0.35">
      <c r="A5" s="17" t="s">
        <v>40</v>
      </c>
      <c r="B5" s="18"/>
      <c r="C5" s="18"/>
    </row>
    <row r="6" spans="1:3" ht="15" customHeight="1" x14ac:dyDescent="0.35">
      <c r="A6" s="26" t="s">
        <v>41</v>
      </c>
      <c r="B6" s="27">
        <v>150</v>
      </c>
      <c r="C6" s="28" t="s">
        <v>42</v>
      </c>
    </row>
    <row r="7" spans="1:3" ht="15" customHeight="1" x14ac:dyDescent="0.35">
      <c r="A7" s="26" t="s">
        <v>43</v>
      </c>
      <c r="B7" s="29" t="s">
        <v>44</v>
      </c>
      <c r="C7" s="28" t="s">
        <v>45</v>
      </c>
    </row>
    <row r="9" spans="1:3" ht="15" customHeight="1" x14ac:dyDescent="0.35">
      <c r="A9" s="17" t="s">
        <v>46</v>
      </c>
      <c r="B9" s="18"/>
      <c r="C9" s="18"/>
    </row>
    <row r="10" spans="1:3" ht="15" customHeight="1" x14ac:dyDescent="0.35">
      <c r="A10" s="30" t="s">
        <v>47</v>
      </c>
      <c r="B10" s="27">
        <v>60</v>
      </c>
      <c r="C10" s="28" t="s">
        <v>48</v>
      </c>
    </row>
    <row r="11" spans="1:3" ht="15" customHeight="1" x14ac:dyDescent="0.35">
      <c r="A11" s="30" t="s">
        <v>49</v>
      </c>
      <c r="B11" s="27">
        <v>20</v>
      </c>
      <c r="C11" s="28" t="s">
        <v>50</v>
      </c>
    </row>
    <row r="12" spans="1:3" ht="15" customHeight="1" x14ac:dyDescent="0.35">
      <c r="A12" s="30" t="s">
        <v>51</v>
      </c>
      <c r="B12" s="27">
        <v>5</v>
      </c>
      <c r="C12" s="28" t="s">
        <v>52</v>
      </c>
    </row>
    <row r="13" spans="1:3" ht="15" customHeight="1" x14ac:dyDescent="0.35">
      <c r="A13" s="30" t="s">
        <v>53</v>
      </c>
      <c r="B13" s="27">
        <v>0</v>
      </c>
      <c r="C13" s="28" t="s">
        <v>54</v>
      </c>
    </row>
    <row r="14" spans="1:3" ht="15" customHeight="1" x14ac:dyDescent="0.35">
      <c r="A14" s="30" t="s">
        <v>55</v>
      </c>
      <c r="B14" s="27">
        <v>0</v>
      </c>
      <c r="C14" s="28" t="s">
        <v>56</v>
      </c>
    </row>
    <row r="15" spans="1:3" ht="15" customHeight="1" x14ac:dyDescent="0.35">
      <c r="A15" s="31" t="s">
        <v>57</v>
      </c>
      <c r="B15" s="32">
        <f>SUM(B10:B14)</f>
        <v>85</v>
      </c>
    </row>
    <row r="16" spans="1:3" ht="15" customHeight="1" x14ac:dyDescent="0.35">
      <c r="A16" s="31" t="s">
        <v>58</v>
      </c>
      <c r="B16" s="33">
        <f>B6-B15</f>
        <v>65</v>
      </c>
      <c r="C16" s="28" t="s">
        <v>59</v>
      </c>
    </row>
    <row r="17" spans="1:3" ht="15" customHeight="1" x14ac:dyDescent="0.35">
      <c r="A17" s="26" t="s">
        <v>60</v>
      </c>
      <c r="B17" s="34">
        <f>IF(B6=0,0,B16/B6)</f>
        <v>0.43333333333333335</v>
      </c>
    </row>
    <row r="19" spans="1:3" ht="15" customHeight="1" x14ac:dyDescent="0.35">
      <c r="A19" s="17" t="s">
        <v>61</v>
      </c>
      <c r="B19" s="18"/>
      <c r="C19" s="18"/>
    </row>
    <row r="20" spans="1:3" ht="15" customHeight="1" x14ac:dyDescent="0.35">
      <c r="A20" s="30" t="s">
        <v>62</v>
      </c>
      <c r="B20" s="35">
        <v>500</v>
      </c>
    </row>
    <row r="21" spans="1:3" ht="15" customHeight="1" x14ac:dyDescent="0.35">
      <c r="A21" s="30" t="s">
        <v>63</v>
      </c>
      <c r="B21" s="35">
        <v>3000</v>
      </c>
    </row>
    <row r="22" spans="1:3" ht="15" customHeight="1" x14ac:dyDescent="0.35">
      <c r="A22" s="30" t="s">
        <v>64</v>
      </c>
      <c r="B22" s="35">
        <v>390</v>
      </c>
    </row>
    <row r="23" spans="1:3" ht="15" customHeight="1" x14ac:dyDescent="0.35">
      <c r="A23" s="30" t="s">
        <v>65</v>
      </c>
      <c r="B23" s="35">
        <v>120</v>
      </c>
    </row>
    <row r="24" spans="1:3" ht="15" customHeight="1" x14ac:dyDescent="0.35">
      <c r="A24" s="30" t="s">
        <v>66</v>
      </c>
      <c r="B24" s="35">
        <v>300</v>
      </c>
    </row>
    <row r="25" spans="1:3" ht="15" customHeight="1" x14ac:dyDescent="0.35">
      <c r="A25" s="30" t="s">
        <v>67</v>
      </c>
      <c r="B25" s="35">
        <v>150</v>
      </c>
    </row>
    <row r="26" spans="1:3" ht="15" customHeight="1" x14ac:dyDescent="0.35">
      <c r="A26" s="30" t="s">
        <v>68</v>
      </c>
      <c r="B26" s="35">
        <v>100</v>
      </c>
    </row>
    <row r="27" spans="1:3" ht="15" customHeight="1" x14ac:dyDescent="0.35">
      <c r="A27" s="30" t="s">
        <v>69</v>
      </c>
      <c r="B27" s="35">
        <v>200</v>
      </c>
    </row>
    <row r="28" spans="1:3" ht="15" customHeight="1" x14ac:dyDescent="0.35">
      <c r="A28" s="30" t="s">
        <v>70</v>
      </c>
      <c r="B28" s="35">
        <v>0</v>
      </c>
    </row>
    <row r="29" spans="1:3" ht="15" customHeight="1" x14ac:dyDescent="0.35">
      <c r="A29" s="30" t="s">
        <v>71</v>
      </c>
      <c r="B29" s="35">
        <v>200</v>
      </c>
    </row>
    <row r="30" spans="1:3" ht="15" customHeight="1" x14ac:dyDescent="0.35">
      <c r="A30" s="31" t="s">
        <v>72</v>
      </c>
      <c r="B30" s="36">
        <f>SUM(B20:B29)</f>
        <v>4960</v>
      </c>
    </row>
    <row r="31" spans="1:3" ht="15" customHeight="1" x14ac:dyDescent="0.35">
      <c r="A31" s="26" t="s">
        <v>73</v>
      </c>
      <c r="B31" s="37">
        <f>B30*12</f>
        <v>59520</v>
      </c>
    </row>
    <row r="33" spans="1:3" ht="15" customHeight="1" x14ac:dyDescent="0.35">
      <c r="A33" s="17" t="s">
        <v>74</v>
      </c>
      <c r="B33" s="18"/>
      <c r="C33" s="18"/>
    </row>
    <row r="34" spans="1:3" ht="15" customHeight="1" x14ac:dyDescent="0.35">
      <c r="A34" s="31" t="s">
        <v>75</v>
      </c>
      <c r="B34" s="38">
        <f>IF(B16&lt;=0,"No break-even",ROUNDUP(B30/B16,0))</f>
        <v>77</v>
      </c>
      <c r="C34" s="39" t="str">
        <f>IF(B16&lt;=0,"Each sale loses money — review price or variable costs","You need "&amp;TEXT(B34,"#,##0")&amp;" "&amp;LOWER(B7)&amp;" a month to break even")</f>
        <v>You need 77 sales a month to break even</v>
      </c>
    </row>
    <row r="35" spans="1:3" ht="15" customHeight="1" x14ac:dyDescent="0.35">
      <c r="A35" s="26" t="s">
        <v>76</v>
      </c>
      <c r="B35" s="40">
        <f>IF(ISNUMBER(B34),B34*12,"-")</f>
        <v>924</v>
      </c>
    </row>
    <row r="36" spans="1:3" ht="15" customHeight="1" x14ac:dyDescent="0.35">
      <c r="A36" s="31" t="s">
        <v>77</v>
      </c>
      <c r="B36" s="41">
        <f>IF(ISNUMBER(B34),B34*B6,"-")</f>
        <v>11550</v>
      </c>
      <c r="C36" s="39" t="str">
        <f>IF(ISNUMBER(B36),"You need "&amp;TEXT(B36,"£#,##0")&amp;" of sales a month to break even","")</f>
        <v>You need £11,550 of sales a month to break even</v>
      </c>
    </row>
    <row r="37" spans="1:3" ht="15" customHeight="1" x14ac:dyDescent="0.35">
      <c r="A37" s="26" t="s">
        <v>78</v>
      </c>
      <c r="B37" s="37">
        <f>IF(ISNUMBER(B36),B36*12,"-")</f>
        <v>138600</v>
      </c>
    </row>
    <row r="39" spans="1:3" ht="15" customHeight="1" x14ac:dyDescent="0.35">
      <c r="A39" s="17" t="s">
        <v>79</v>
      </c>
      <c r="B39" s="18"/>
      <c r="C39" s="18"/>
    </row>
    <row r="40" spans="1:3" ht="15" customHeight="1" x14ac:dyDescent="0.35">
      <c r="A40" s="30" t="s">
        <v>80</v>
      </c>
      <c r="B40" s="35">
        <v>8000</v>
      </c>
      <c r="C40" s="28" t="s">
        <v>81</v>
      </c>
    </row>
    <row r="41" spans="1:3" ht="15" customHeight="1" x14ac:dyDescent="0.35">
      <c r="A41" s="30" t="s">
        <v>82</v>
      </c>
      <c r="B41" s="40">
        <f>IF(B6=0,0,B40/B6)</f>
        <v>53.333333333333336</v>
      </c>
    </row>
    <row r="42" spans="1:3" ht="15" customHeight="1" x14ac:dyDescent="0.35">
      <c r="A42" s="30" t="s">
        <v>83</v>
      </c>
      <c r="B42" s="37">
        <f>IF(ISNUMBER(B36),B40-B36,"-")</f>
        <v>-3550</v>
      </c>
    </row>
    <row r="43" spans="1:3" ht="21.75" customHeight="1" x14ac:dyDescent="0.35">
      <c r="A43" s="30" t="s">
        <v>84</v>
      </c>
      <c r="B43" s="34">
        <f>IF(AND(ISNUMBER(B36),B40&gt;0),(B40-B36)/B40,"-")</f>
        <v>-0.44374999999999998</v>
      </c>
      <c r="C43" s="28" t="s">
        <v>85</v>
      </c>
    </row>
  </sheetData>
  <conditionalFormatting sqref="B42:B43">
    <cfRule type="expression" dxfId="0" priority="2">
      <formula>AND(ISNUMBER(B42),B42&lt;0)</formula>
    </cfRule>
  </conditionalFormatting>
  <pageMargins left="0.75" right="0.75" top="1" bottom="1" header="0.511811023622047" footer="0.5"/>
  <pageSetup fitToHeight="0" orientation="portrait" horizontalDpi="300" verticalDpi="300"/>
  <headerFooter>
    <oddFooter>&amp;C&amp;8 Business Lincolnshire Finance Accelerator  ·  &amp;A  · 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7"/>
  <sheetViews>
    <sheetView showGridLines="0" zoomScaleNormal="100" workbookViewId="0"/>
  </sheetViews>
  <sheetFormatPr defaultColWidth="8.6328125" defaultRowHeight="14.5" x14ac:dyDescent="0.35"/>
  <cols>
    <col min="1" max="1" width="24" customWidth="1"/>
    <col min="2" max="6" width="15" customWidth="1"/>
    <col min="7" max="7" width="4" customWidth="1"/>
  </cols>
  <sheetData>
    <row r="1" spans="1:7" ht="27.75" customHeight="1" x14ac:dyDescent="0.35">
      <c r="A1" s="23" t="s">
        <v>86</v>
      </c>
      <c r="B1" s="6"/>
      <c r="C1" s="6"/>
      <c r="D1" s="6"/>
      <c r="E1" s="6"/>
      <c r="F1" s="6"/>
      <c r="G1" s="6"/>
    </row>
    <row r="2" spans="1:7" ht="15" customHeight="1" x14ac:dyDescent="0.35">
      <c r="A2" s="24" t="s">
        <v>37</v>
      </c>
      <c r="B2" s="18"/>
      <c r="C2" s="18"/>
      <c r="D2" s="18"/>
      <c r="E2" s="18"/>
      <c r="F2" s="18"/>
      <c r="G2" s="18"/>
    </row>
    <row r="3" spans="1:7" ht="15" customHeight="1" x14ac:dyDescent="0.35">
      <c r="A3" s="11" t="s">
        <v>38</v>
      </c>
      <c r="C3" s="25" t="s">
        <v>39</v>
      </c>
    </row>
    <row r="5" spans="1:7" ht="30" customHeight="1" x14ac:dyDescent="0.35">
      <c r="A5" s="3" t="s">
        <v>87</v>
      </c>
      <c r="B5" s="3"/>
      <c r="C5" s="3"/>
      <c r="D5" s="3"/>
      <c r="E5" s="3"/>
      <c r="F5" s="3"/>
    </row>
    <row r="7" spans="1:7" ht="15" customHeight="1" x14ac:dyDescent="0.35">
      <c r="A7" s="19" t="s">
        <v>88</v>
      </c>
      <c r="B7" s="42">
        <v>-0.2</v>
      </c>
      <c r="C7" s="42">
        <v>-0.1</v>
      </c>
      <c r="D7" s="42">
        <v>0</v>
      </c>
      <c r="E7" s="42">
        <v>0.1</v>
      </c>
      <c r="F7" s="42">
        <v>0.2</v>
      </c>
    </row>
    <row r="8" spans="1:7" ht="19.5" customHeight="1" x14ac:dyDescent="0.35">
      <c r="A8" s="43" t="s">
        <v>89</v>
      </c>
      <c r="B8" s="44">
        <f>'Break-Even Analysis'!B30*(1+B7)</f>
        <v>3968</v>
      </c>
      <c r="C8" s="44">
        <f>'Break-Even Analysis'!B30*(1+C7)</f>
        <v>4464</v>
      </c>
      <c r="D8" s="44">
        <f>'Break-Even Analysis'!B30*(1+D7)</f>
        <v>4960</v>
      </c>
      <c r="E8" s="44">
        <f>'Break-Even Analysis'!B30*(1+E7)</f>
        <v>5456</v>
      </c>
      <c r="F8" s="44">
        <f>'Break-Even Analysis'!B30*(1+F7)</f>
        <v>5952</v>
      </c>
    </row>
    <row r="9" spans="1:7" ht="15" customHeight="1" x14ac:dyDescent="0.35">
      <c r="A9" s="45">
        <f>'Break-Even Analysis'!B6*(1+-0.2)</f>
        <v>120</v>
      </c>
      <c r="B9" s="46">
        <f>IF($A9-'Break-Even Analysis'!$B$15&lt;=0,"No margin",ROUNDUP(B$8/($A9-'Break-Even Analysis'!$B$15),0)*$A9)</f>
        <v>13680</v>
      </c>
      <c r="C9" s="46">
        <f>IF($A9-'Break-Even Analysis'!$B$15&lt;=0,"No margin",ROUNDUP(C$8/($A9-'Break-Even Analysis'!$B$15),0)*$A9)</f>
        <v>15360</v>
      </c>
      <c r="D9" s="46">
        <f>IF($A9-'Break-Even Analysis'!$B$15&lt;=0,"No margin",ROUNDUP(D$8/($A9-'Break-Even Analysis'!$B$15),0)*$A9)</f>
        <v>17040</v>
      </c>
      <c r="E9" s="46">
        <f>IF($A9-'Break-Even Analysis'!$B$15&lt;=0,"No margin",ROUNDUP(E$8/($A9-'Break-Even Analysis'!$B$15),0)*$A9)</f>
        <v>18720</v>
      </c>
      <c r="F9" s="46">
        <f>IF($A9-'Break-Even Analysis'!$B$15&lt;=0,"No margin",ROUNDUP(F$8/($A9-'Break-Even Analysis'!$B$15),0)*$A9)</f>
        <v>20520</v>
      </c>
    </row>
    <row r="10" spans="1:7" ht="15" customHeight="1" x14ac:dyDescent="0.35">
      <c r="A10" s="45">
        <f>'Break-Even Analysis'!B6*(1+-0.1)</f>
        <v>135</v>
      </c>
      <c r="B10" s="46">
        <f>IF($A10-'Break-Even Analysis'!$B$15&lt;=0,"No margin",ROUNDUP(B$8/($A10-'Break-Even Analysis'!$B$15),0)*$A10)</f>
        <v>10800</v>
      </c>
      <c r="C10" s="46">
        <f>IF($A10-'Break-Even Analysis'!$B$15&lt;=0,"No margin",ROUNDUP(C$8/($A10-'Break-Even Analysis'!$B$15),0)*$A10)</f>
        <v>12150</v>
      </c>
      <c r="D10" s="46">
        <f>IF($A10-'Break-Even Analysis'!$B$15&lt;=0,"No margin",ROUNDUP(D$8/($A10-'Break-Even Analysis'!$B$15),0)*$A10)</f>
        <v>13500</v>
      </c>
      <c r="E10" s="46">
        <f>IF($A10-'Break-Even Analysis'!$B$15&lt;=0,"No margin",ROUNDUP(E$8/($A10-'Break-Even Analysis'!$B$15),0)*$A10)</f>
        <v>14850</v>
      </c>
      <c r="F10" s="46">
        <f>IF($A10-'Break-Even Analysis'!$B$15&lt;=0,"No margin",ROUNDUP(F$8/($A10-'Break-Even Analysis'!$B$15),0)*$A10)</f>
        <v>16200</v>
      </c>
    </row>
    <row r="11" spans="1:7" ht="15" customHeight="1" x14ac:dyDescent="0.35">
      <c r="A11" s="45">
        <f>'Break-Even Analysis'!B6*(1+0)</f>
        <v>150</v>
      </c>
      <c r="B11" s="46">
        <f>IF($A11-'Break-Even Analysis'!$B$15&lt;=0,"No margin",ROUNDUP(B$8/($A11-'Break-Even Analysis'!$B$15),0)*$A11)</f>
        <v>9300</v>
      </c>
      <c r="C11" s="46">
        <f>IF($A11-'Break-Even Analysis'!$B$15&lt;=0,"No margin",ROUNDUP(C$8/($A11-'Break-Even Analysis'!$B$15),0)*$A11)</f>
        <v>10350</v>
      </c>
      <c r="D11" s="47">
        <f>IF($A11-'Break-Even Analysis'!$B$15&lt;=0,"No margin",ROUNDUP(D$8/($A11-'Break-Even Analysis'!$B$15),0)*$A11)</f>
        <v>11550</v>
      </c>
      <c r="E11" s="46">
        <f>IF($A11-'Break-Even Analysis'!$B$15&lt;=0,"No margin",ROUNDUP(E$8/($A11-'Break-Even Analysis'!$B$15),0)*$A11)</f>
        <v>12600</v>
      </c>
      <c r="F11" s="46">
        <f>IF($A11-'Break-Even Analysis'!$B$15&lt;=0,"No margin",ROUNDUP(F$8/($A11-'Break-Even Analysis'!$B$15),0)*$A11)</f>
        <v>13800</v>
      </c>
      <c r="G11" s="48" t="s">
        <v>90</v>
      </c>
    </row>
    <row r="12" spans="1:7" ht="15" customHeight="1" x14ac:dyDescent="0.35">
      <c r="A12" s="45">
        <f>'Break-Even Analysis'!B6*(1+0.1)</f>
        <v>165</v>
      </c>
      <c r="B12" s="46">
        <f>IF($A12-'Break-Even Analysis'!$B$15&lt;=0,"No margin",ROUNDUP(B$8/($A12-'Break-Even Analysis'!$B$15),0)*$A12)</f>
        <v>8250</v>
      </c>
      <c r="C12" s="46">
        <f>IF($A12-'Break-Even Analysis'!$B$15&lt;=0,"No margin",ROUNDUP(C$8/($A12-'Break-Even Analysis'!$B$15),0)*$A12)</f>
        <v>9240</v>
      </c>
      <c r="D12" s="46">
        <f>IF($A12-'Break-Even Analysis'!$B$15&lt;=0,"No margin",ROUNDUP(D$8/($A12-'Break-Even Analysis'!$B$15),0)*$A12)</f>
        <v>10230</v>
      </c>
      <c r="E12" s="46">
        <f>IF($A12-'Break-Even Analysis'!$B$15&lt;=0,"No margin",ROUNDUP(E$8/($A12-'Break-Even Analysis'!$B$15),0)*$A12)</f>
        <v>11385</v>
      </c>
      <c r="F12" s="46">
        <f>IF($A12-'Break-Even Analysis'!$B$15&lt;=0,"No margin",ROUNDUP(F$8/($A12-'Break-Even Analysis'!$B$15),0)*$A12)</f>
        <v>12375</v>
      </c>
    </row>
    <row r="13" spans="1:7" ht="15" customHeight="1" x14ac:dyDescent="0.35">
      <c r="A13" s="45">
        <f>'Break-Even Analysis'!B6*(1+0.2)</f>
        <v>180</v>
      </c>
      <c r="B13" s="46">
        <f>IF($A13-'Break-Even Analysis'!$B$15&lt;=0,"No margin",ROUNDUP(B$8/($A13-'Break-Even Analysis'!$B$15),0)*$A13)</f>
        <v>7560</v>
      </c>
      <c r="C13" s="46">
        <f>IF($A13-'Break-Even Analysis'!$B$15&lt;=0,"No margin",ROUNDUP(C$8/($A13-'Break-Even Analysis'!$B$15),0)*$A13)</f>
        <v>8460</v>
      </c>
      <c r="D13" s="46">
        <f>IF($A13-'Break-Even Analysis'!$B$15&lt;=0,"No margin",ROUNDUP(D$8/($A13-'Break-Even Analysis'!$B$15),0)*$A13)</f>
        <v>9540</v>
      </c>
      <c r="E13" s="46">
        <f>IF($A13-'Break-Even Analysis'!$B$15&lt;=0,"No margin",ROUNDUP(E$8/($A13-'Break-Even Analysis'!$B$15),0)*$A13)</f>
        <v>10440</v>
      </c>
      <c r="F13" s="46">
        <f>IF($A13-'Break-Even Analysis'!$B$15&lt;=0,"No margin",ROUNDUP(F$8/($A13-'Break-Even Analysis'!$B$15),0)*$A13)</f>
        <v>11340</v>
      </c>
    </row>
    <row r="15" spans="1:7" ht="27.75" customHeight="1" x14ac:dyDescent="0.35">
      <c r="A15" s="2" t="s">
        <v>91</v>
      </c>
      <c r="B15" s="2"/>
      <c r="C15" s="2"/>
      <c r="D15" s="2"/>
      <c r="E15" s="2"/>
      <c r="F15" s="2"/>
    </row>
    <row r="16" spans="1:7" ht="27.75" customHeight="1" x14ac:dyDescent="0.35">
      <c r="A16" s="2" t="s">
        <v>92</v>
      </c>
      <c r="B16" s="2"/>
      <c r="C16" s="2"/>
      <c r="D16" s="2"/>
      <c r="E16" s="2"/>
      <c r="F16" s="2"/>
    </row>
    <row r="17" spans="1:6" ht="15" customHeight="1" x14ac:dyDescent="0.35">
      <c r="A17" s="1" t="s">
        <v>93</v>
      </c>
      <c r="B17" s="1"/>
      <c r="C17" s="1"/>
      <c r="D17" s="1"/>
      <c r="E17" s="1"/>
      <c r="F17" s="1"/>
    </row>
  </sheetData>
  <mergeCells count="4">
    <mergeCell ref="A5:F5"/>
    <mergeCell ref="A15:F15"/>
    <mergeCell ref="A16:F16"/>
    <mergeCell ref="A17:F17"/>
  </mergeCells>
  <pageMargins left="0.75" right="0.75" top="1" bottom="1" header="0.511811023622047" footer="0.5"/>
  <pageSetup fitToHeight="0" orientation="landscape" horizontalDpi="300" verticalDpi="300"/>
  <headerFooter>
    <oddFooter>&amp;C&amp;8 Business Lincolnshire Finance Accelerator  ·  &amp;A  · 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12c284-5135-45e8-85b1-bb607e23adae">
      <Terms xmlns="http://schemas.microsoft.com/office/infopath/2007/PartnerControls"/>
    </lcf76f155ced4ddcb4097134ff3c332f>
    <TaxCatchAll xmlns="ab895cf7-099f-4053-bd2e-819cbc3bc6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B5EC94E7A34B418BB65C6DFB75EE73" ma:contentTypeVersion="19" ma:contentTypeDescription="Create a new document." ma:contentTypeScope="" ma:versionID="7c1e78dd35d28b323e3baa1aaa477b68">
  <xsd:schema xmlns:xsd="http://www.w3.org/2001/XMLSchema" xmlns:xs="http://www.w3.org/2001/XMLSchema" xmlns:p="http://schemas.microsoft.com/office/2006/metadata/properties" xmlns:ns2="4012c284-5135-45e8-85b1-bb607e23adae" xmlns:ns3="ab895cf7-099f-4053-bd2e-819cbc3bc631" targetNamespace="http://schemas.microsoft.com/office/2006/metadata/properties" ma:root="true" ma:fieldsID="d26ec62f3f9e431ff6996f2a697cd73c" ns2:_="" ns3:_="">
    <xsd:import namespace="4012c284-5135-45e8-85b1-bb607e23adae"/>
    <xsd:import namespace="ab895cf7-099f-4053-bd2e-819cbc3bc6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2c284-5135-45e8-85b1-bb607e23a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cb4337f-889a-49cc-a650-7850101ac6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95cf7-099f-4053-bd2e-819cbc3bc6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ffacdea-49c8-4727-8b79-b390e14399bc}" ma:internalName="TaxCatchAll" ma:showField="CatchAllData" ma:web="ab895cf7-099f-4053-bd2e-819cbc3bc6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C30179-8014-46E3-95F5-E124A9A71545}">
  <ds:schemaRefs>
    <ds:schemaRef ds:uri="http://schemas.microsoft.com/office/2006/metadata/properties"/>
    <ds:schemaRef ds:uri="http://schemas.microsoft.com/office/infopath/2007/PartnerControls"/>
    <ds:schemaRef ds:uri="4012c284-5135-45e8-85b1-bb607e23adae"/>
    <ds:schemaRef ds:uri="ab895cf7-099f-4053-bd2e-819cbc3bc631"/>
  </ds:schemaRefs>
</ds:datastoreItem>
</file>

<file path=customXml/itemProps2.xml><?xml version="1.0" encoding="utf-8"?>
<ds:datastoreItem xmlns:ds="http://schemas.openxmlformats.org/officeDocument/2006/customXml" ds:itemID="{E1DC0399-54B2-4E29-AB4D-32153FA64E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6CD03-7FFA-44CF-9E5B-13EDE5E156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12c284-5135-45e8-85b1-bb607e23adae"/>
    <ds:schemaRef ds:uri="ab895cf7-099f-4053-bd2e-819cbc3bc6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Start Here</vt:lpstr>
      <vt:lpstr>Instructions</vt:lpstr>
      <vt:lpstr>Break-Even Analysis</vt:lpstr>
      <vt:lpstr>Sensitivity Analysis</vt:lpstr>
      <vt:lpstr>'Start Here'!Print_Area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 Copley</dc:creator>
  <dc:description/>
  <cp:lastModifiedBy>Molly Darby</cp:lastModifiedBy>
  <cp:revision>0</cp:revision>
  <dcterms:created xsi:type="dcterms:W3CDTF">2026-09-29T11:06:36Z</dcterms:created>
  <dcterms:modified xsi:type="dcterms:W3CDTF">2026-10-08T13:36:12Z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0x0101001DB5EC94E7A34B418BB65C6DFB75EE73</vt:lpwstr>
  </property>
  <property fmtid="{D5CDD505-2E9C-101B-9397-08002B2CF9AE}" pid="3" name="MediaServiceImageTags">
    <vt:lpwstr/>
  </property>
</Properties>
</file>