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ncolnshirecc.sharepoint.com/sites/PlaceEnterpriseGrowth/Shared Documents/Enterprise Growth/01 Projects/Finance Academy/Tools/"/>
    </mc:Choice>
  </mc:AlternateContent>
  <xr:revisionPtr revIDLastSave="5" documentId="11_7241195A7AF8EBF001E1450C34A7EB91CF403464" xr6:coauthVersionLast="47" xr6:coauthVersionMax="47" xr10:uidLastSave="{16E1BD70-0275-4E37-85A6-4BBC25174047}"/>
  <bookViews>
    <workbookView xWindow="28680" yWindow="-120" windowWidth="29040" windowHeight="15720" tabRatio="500" firstSheet="1" activeTab="7" xr2:uid="{00000000-000D-0000-FFFF-FFFF00000000}"/>
  </bookViews>
  <sheets>
    <sheet name="Start Here" sheetId="1" r:id="rId1"/>
    <sheet name="Instructions" sheetId="2" r:id="rId2"/>
    <sheet name="Your Details" sheetId="3" r:id="rId3"/>
    <sheet name="1 Scorecard" sheetId="4" r:id="rId4"/>
    <sheet name="2 Revenue Multiple" sheetId="5" r:id="rId5"/>
    <sheet name="3 Berkus" sheetId="6" r:id="rId6"/>
    <sheet name="4 DCF" sheetId="7" r:id="rId7"/>
    <sheet name="Triangulation" sheetId="8" r:id="rId8"/>
  </sheets>
  <definedNames>
    <definedName name="_xlnm.Print_Area" localSheetId="0">'Start Here'!$A$1:$H$26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8" i="8" l="1"/>
  <c r="B17" i="8"/>
  <c r="B16" i="8"/>
  <c r="C11" i="8"/>
  <c r="B11" i="8"/>
  <c r="C5" i="8"/>
  <c r="B5" i="8"/>
  <c r="D19" i="7"/>
  <c r="C19" i="7"/>
  <c r="B19" i="7"/>
  <c r="D18" i="7"/>
  <c r="D20" i="7" s="1"/>
  <c r="C12" i="8" s="1"/>
  <c r="C18" i="7"/>
  <c r="C20" i="7" s="1"/>
  <c r="B18" i="7"/>
  <c r="B20" i="7" s="1"/>
  <c r="B12" i="8" s="1"/>
  <c r="D17" i="7"/>
  <c r="C17" i="7"/>
  <c r="B17" i="7"/>
  <c r="B12" i="7"/>
  <c r="C13" i="6"/>
  <c r="B7" i="5"/>
  <c r="C13" i="5" s="1"/>
  <c r="D13" i="5" s="1"/>
  <c r="B16" i="4"/>
  <c r="C16" i="4" s="1"/>
  <c r="D15" i="4"/>
  <c r="D14" i="4"/>
  <c r="D13" i="4"/>
  <c r="D12" i="4"/>
  <c r="D17" i="4" s="1"/>
  <c r="D18" i="4" s="1"/>
  <c r="D11" i="4"/>
  <c r="D10" i="4"/>
  <c r="C9" i="8" l="1"/>
  <c r="C13" i="8" s="1"/>
  <c r="B9" i="8"/>
  <c r="C12" i="5"/>
  <c r="D12" i="5" s="1"/>
  <c r="B10" i="8" s="1"/>
  <c r="C14" i="5"/>
  <c r="D14" i="5" s="1"/>
  <c r="C10" i="8" s="1"/>
  <c r="B13" i="8" l="1"/>
  <c r="C15" i="8" s="1"/>
</calcChain>
</file>

<file path=xl/sharedStrings.xml><?xml version="1.0" encoding="utf-8"?>
<sst xmlns="http://schemas.openxmlformats.org/spreadsheetml/2006/main" count="166" uniqueCount="149">
  <si>
    <t>FINANCE ACCELERATOR TOOL  ·  GLBFA-XLS-005</t>
  </si>
  <si>
    <t>Valuation Worksheet</t>
  </si>
  <si>
    <t>Scorecard · Revenue Multiple · Berkus · DCF — triangulated into a negotiating range</t>
  </si>
  <si>
    <t>How to use this workbook</t>
  </si>
  <si>
    <t>1.  Enter your business details on the Your Details tab, including your stage and revenue.</t>
  </si>
  <si>
    <t>2.  Work through all four methods (tabs 1–4), replacing the example figures in the blue cells. No single method is definitive — investors use several to triangulate a range.</t>
  </si>
  <si>
    <t>3.  On the Triangulation tab, choose which methods count for your stage. Pre-revenue: Scorecard and Berkus. Revenue-stage: Revenue Multiple and Scorecard. DCF is a cross-check only.</t>
  </si>
  <si>
    <t>4.  Enter your proposed pre-money valuation and the points you will make to justify it. Be ready to walk an investor through your method step by step.</t>
  </si>
  <si>
    <t>Blue text on cream = your inputs   ·   Black text = formulas (do not overwrite)</t>
  </si>
  <si>
    <t>Book your fully funded Funding Diagnostic Session</t>
  </si>
  <si>
    <t>A Finance Accelerator adviser can review your completed workbook with you.</t>
  </si>
  <si>
    <t>businesslincolnshire.com</t>
  </si>
  <si>
    <t>GLBFA-XLS-005  ·  Version 2.0  ·  Business Lincolnshire Finance Accelerator</t>
  </si>
  <si>
    <t>Business Lincolnshire Finance Accelerator</t>
  </si>
  <si>
    <t>GLBFA-XLS-005  |  Valuation Worksheet</t>
  </si>
  <si>
    <t>PURPOSE</t>
  </si>
  <si>
    <t>Estimate a defensible pre-money valuation range before you talk to investors. The worksheet applies four common early-stage methods and combines the ones most relevant to your stage into a negotiating range.</t>
  </si>
  <si>
    <t>HOW TO USE</t>
  </si>
  <si>
    <t>1. Your Details: business name, stage and annual revenue (ARR if subscription).</t>
  </si>
  <si>
    <t>2. Tabs 1–4: complete each method. Guidance notes sit beside each input.</t>
  </si>
  <si>
    <t>3. Triangulation: set "Include?" to Y or N for each method. The negotiating range is the average of the included low and high estimates.</t>
  </si>
  <si>
    <t>4. Enter your proposed pre-money valuation. The sheet checks whether it sits inside your range.</t>
  </si>
  <si>
    <t>COLOUR CODE</t>
  </si>
  <si>
    <t>Blue text on cream = input cells (enter your figures here)</t>
  </si>
  <si>
    <t>Black text = formula cells (do not overwrite)</t>
  </si>
  <si>
    <t>Green text = figures pulled from another tab</t>
  </si>
  <si>
    <t>KEY RULES</t>
  </si>
  <si>
    <t>Research comparable funded businesses in your sector and region — ask a Finance Accelerator adviser for Greater Lincolnshire benchmarks.</t>
  </si>
  <si>
    <t>Remember that investors buy shares: every £ of valuation changes the percentage of your company you sell for a given investment.</t>
  </si>
  <si>
    <t>The example figures are illustrative only — replace them all with your own.</t>
  </si>
  <si>
    <t>This worksheet supports a conversation; it is not a formal valuation. Take professional advice before agreeing terms.</t>
  </si>
  <si>
    <t>RELATED</t>
  </si>
  <si>
    <t>GLBFA-GUIDE-010 Valuation Basics  ·  GLBFA-GUIDE-006 Term Sheets and Due Diligence  ·  GLBFA-TOOL-005 Pitch Readiness Checklist</t>
  </si>
  <si>
    <t>SUPPORT</t>
  </si>
  <si>
    <t>An adviser can review your completed worksheet and help you prepare to defend your number. Book a fully funded Funding Diagnostic Session at businesslincolnshire.com</t>
  </si>
  <si>
    <t>VERSION</t>
  </si>
  <si>
    <t>GLBFA-XLS-005  |  Version 2.0  |  Business Lincolnshire Finance Accelerator</t>
  </si>
  <si>
    <t>YOUR DETAILS</t>
  </si>
  <si>
    <t>GLBFA-XLS-005  |  Business Lincolnshire Finance Accelerator  |  All values in £</t>
  </si>
  <si>
    <t>Blue text on cream = enter your figures</t>
  </si>
  <si>
    <t>Black text = formula (do not overwrite)</t>
  </si>
  <si>
    <t>BUSINESS INFORMATION</t>
  </si>
  <si>
    <t>Business name</t>
  </si>
  <si>
    <t>[Enter business name]</t>
  </si>
  <si>
    <t>Date prepared</t>
  </si>
  <si>
    <t>Stage</t>
  </si>
  <si>
    <t>Early revenue</t>
  </si>
  <si>
    <t>Choose from the list: Pre-revenue / Early revenue / Growth</t>
  </si>
  <si>
    <t>Annual revenue (ARR if subscription) (£)</t>
  </si>
  <si>
    <t>Amount you are raising (£)</t>
  </si>
  <si>
    <t>Used on the Triangulation tab to show the share of the company you would sell</t>
  </si>
  <si>
    <t>METHOD 1 — SCORECARD VALUATION</t>
  </si>
  <si>
    <t>Start with the average pre-money valuation for comparable funded businesses in your sector and stage, then adjust up or down for how you compare on each dimension.</t>
  </si>
  <si>
    <t>Baseline: average comparable pre-money valuation (£)</t>
  </si>
  <si>
    <t>For Greater Lincolnshire SEIS-stage businesses a typical baseline is £600,000–£900,000. Ask your adviser for current regional benchmarks.</t>
  </si>
  <si>
    <t>Dimension</t>
  </si>
  <si>
    <t>Weight</t>
  </si>
  <si>
    <t>Your score (0.5–2.0)</t>
  </si>
  <si>
    <t>Weighted score</t>
  </si>
  <si>
    <t>Notes / evidence</t>
  </si>
  <si>
    <t>Strength of the team</t>
  </si>
  <si>
    <t>Size of the opportunity</t>
  </si>
  <si>
    <t>Product / technology</t>
  </si>
  <si>
    <t>Competitive environment</t>
  </si>
  <si>
    <t>Marketing / sales channels</t>
  </si>
  <si>
    <t>Other (IP, advisers, etc.)</t>
  </si>
  <si>
    <t>Total weight (must be 100%)</t>
  </si>
  <si>
    <t>Blended multiplier (sum of weighted scores)</t>
  </si>
  <si>
    <t>SCORECARD VALUATION = baseline × multiplier</t>
  </si>
  <si>
    <t>Score guide: 1.0 = in line with comparable funded businesses; 1.5 = clearly stronger; 0.5 = clearly weaker. e.g. £800,000 × 1.1 = £880,000</t>
  </si>
  <si>
    <t>METHOD 2 — REVENUE MULTIPLE</t>
  </si>
  <si>
    <t>Most relevant once you have 6–12 months of consistent revenue. Research comparable transactions in your sector to set the multiples — and cite your sources.</t>
  </si>
  <si>
    <t>Annual revenue / ARR (£)</t>
  </si>
  <si>
    <t>Source of comparable multiples</t>
  </si>
  <si>
    <t>[e.g. 3 comparable SaaS deals, 2025–26]</t>
  </si>
  <si>
    <t>Discount for stage / private company</t>
  </si>
  <si>
    <t>Typically 20–40%: early-stage private companies are valued below mature comparables</t>
  </si>
  <si>
    <t>Scenario</t>
  </si>
  <si>
    <t>Multiple applied</t>
  </si>
  <si>
    <t>Implied valuation (£)</t>
  </si>
  <si>
    <t>After discount (£)</t>
  </si>
  <si>
    <t>Conservative (low end)</t>
  </si>
  <si>
    <t>Base case</t>
  </si>
  <si>
    <t>Optimistic (high end)</t>
  </si>
  <si>
    <t>METHOD 3 — BERKUS METHOD</t>
  </si>
  <si>
    <t>Most useful for pre-revenue or very early-stage businesses. Assign up to £500,000 to each of five risk-reducing milestones (maximum total £2,500,000).</t>
  </si>
  <si>
    <t>Milestone</t>
  </si>
  <si>
    <t>Risk it reduces</t>
  </si>
  <si>
    <t>Value you assign (£)</t>
  </si>
  <si>
    <t>Evidence / notes</t>
  </si>
  <si>
    <t>Sound idea</t>
  </si>
  <si>
    <t>Product risk — does it address a real problem?</t>
  </si>
  <si>
    <t>Prototype / MVP</t>
  </si>
  <si>
    <t>Technology risk — does it actually work?</t>
  </si>
  <si>
    <t>Quality management team</t>
  </si>
  <si>
    <t>Execution risk — can this team deliver?</t>
  </si>
  <si>
    <t>Strategic relationships</t>
  </si>
  <si>
    <t>Market risk — evidence of routes to market</t>
  </si>
  <si>
    <t>Product launch / first sales</t>
  </si>
  <si>
    <t>Production risk — can you scale delivery?</t>
  </si>
  <si>
    <t>BERKUS TOTAL VALUATION</t>
  </si>
  <si>
    <t>METHOD 4 — DCF SUMMARY (optional cross-check)</t>
  </si>
  <si>
    <t>DCF is rarely the main method for early-stage businesses because it is very sensitive to uncertain assumptions. Use it as a cross-check against Methods 1–3.</t>
  </si>
  <si>
    <t>Year 1</t>
  </si>
  <si>
    <t>Year 2</t>
  </si>
  <si>
    <t>Year 3</t>
  </si>
  <si>
    <t>Year 4</t>
  </si>
  <si>
    <t>Year 5</t>
  </si>
  <si>
    <t>Free cash flow (£) — from your forecast</t>
  </si>
  <si>
    <t>Year 5 EBITDA (£)</t>
  </si>
  <si>
    <t>Exit multiple applied to Year 5 EBITDA</t>
  </si>
  <si>
    <t>Terminal value at Year 5 (£)</t>
  </si>
  <si>
    <t>Discount rate</t>
  </si>
  <si>
    <t>Typical early-stage range 30–60%: higher risk = higher rate</t>
  </si>
  <si>
    <t>Sensitivity step (± percentage points)</t>
  </si>
  <si>
    <t>Low (rate + step)</t>
  </si>
  <si>
    <t>Base</t>
  </si>
  <si>
    <t>High (rate − step)</t>
  </si>
  <si>
    <t>Discount rate used</t>
  </si>
  <si>
    <t>Present value of Years 1–5 cash flows</t>
  </si>
  <si>
    <t>Present value of terminal value</t>
  </si>
  <si>
    <t>DCF IMPLIED VALUATION (£)</t>
  </si>
  <si>
    <t>TRIANGULATION — YOUR NEGOTIATING RANGE</t>
  </si>
  <si>
    <t>Stage (from Your Details)</t>
  </si>
  <si>
    <t>Scorecard / Berkus range around point estimate (±)</t>
  </si>
  <si>
    <t>Method</t>
  </si>
  <si>
    <t>Low estimate (£)</t>
  </si>
  <si>
    <t>High estimate (£)</t>
  </si>
  <si>
    <t>Include?</t>
  </si>
  <si>
    <t>Basis</t>
  </si>
  <si>
    <t>1. Scorecard</t>
  </si>
  <si>
    <t>Y</t>
  </si>
  <si>
    <t>Scorecard valuation ± the range in B6</t>
  </si>
  <si>
    <t>2. Revenue multiple</t>
  </si>
  <si>
    <t>Conservative and optimistic scenarios, after discount</t>
  </si>
  <si>
    <t>3. Berkus</t>
  </si>
  <si>
    <t>Berkus total ± the range in B6</t>
  </si>
  <si>
    <t>4. DCF (cross-check)</t>
  </si>
  <si>
    <t>N</t>
  </si>
  <si>
    <t>Discount rate + / − the sensitivity step</t>
  </si>
  <si>
    <t>NEGOTIATING RANGE</t>
  </si>
  <si>
    <t>Average of the included methods’ low and high estimates</t>
  </si>
  <si>
    <t>My proposed pre-money valuation (£)</t>
  </si>
  <si>
    <t>Amount raising (from Your Details) (£)</t>
  </si>
  <si>
    <t>Post-money valuation (£)</t>
  </si>
  <si>
    <t>Share of the company sold to investors</t>
  </si>
  <si>
    <t>Investment ÷ post-money valuation</t>
  </si>
  <si>
    <t>Key points I will make to justify this valuation</t>
  </si>
  <si>
    <t>This worksheet supports investor conversations and is not a formal valuation. Take professional advice before agreeing terms.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</si>
</sst>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£#,##0;&quot;(£&quot;#,##0\);\-"/>
    <numFmt numFmtId="165" formatCode="0.000"/>
    <numFmt numFmtId="166" formatCode="0.00\×"/>
    <numFmt numFmtId="167" formatCode="0.0\×"/>
    <numFmt numFmtId="168" formatCode="0.0%;\(0.0%\);\-"/>
  </numFmts>
  <fonts count="26" x14ac:knownFonts="1">
    <font>
      <sz val="11"/>
      <color theme="1"/>
      <name val="Calibri"/>
      <family val="2"/>
      <charset val="1"/>
    </font>
    <font>
      <b/>
      <sz val="9"/>
      <color rgb="FF0682A7"/>
      <name val="Arial"/>
      <charset val="1"/>
    </font>
    <font>
      <b/>
      <sz val="20"/>
      <color rgb="FF27367F"/>
      <name val="Arial"/>
      <charset val="1"/>
    </font>
    <font>
      <sz val="11"/>
      <color rgb="FF4A4F63"/>
      <name val="Arial"/>
      <charset val="1"/>
    </font>
    <font>
      <b/>
      <sz val="12"/>
      <color rgb="FF27367F"/>
      <name val="Arial"/>
      <charset val="1"/>
    </font>
    <font>
      <sz val="10"/>
      <name val="Arial"/>
      <charset val="1"/>
    </font>
    <font>
      <sz val="9"/>
      <color rgb="FF0000FF"/>
      <name val="Arial"/>
      <charset val="1"/>
    </font>
    <font>
      <b/>
      <sz val="12"/>
      <color rgb="FFFFFFFF"/>
      <name val="Arial"/>
      <charset val="1"/>
    </font>
    <font>
      <sz val="10"/>
      <color rgb="FFFFFFFF"/>
      <name val="Arial"/>
      <charset val="1"/>
    </font>
    <font>
      <b/>
      <sz val="10"/>
      <color rgb="FFFFFFFF"/>
      <name val="Arial"/>
      <charset val="1"/>
    </font>
    <font>
      <sz val="8"/>
      <color rgb="FF4A4F63"/>
      <name val="Arial"/>
      <charset val="1"/>
    </font>
    <font>
      <b/>
      <sz val="10"/>
      <color rgb="FF27367F"/>
      <name val="Arial"/>
      <charset val="1"/>
    </font>
    <font>
      <sz val="10"/>
      <color rgb="FF222633"/>
      <name val="Arial"/>
      <charset val="1"/>
    </font>
    <font>
      <sz val="10"/>
      <color rgb="FF0000FF"/>
      <name val="Arial"/>
      <charset val="1"/>
    </font>
    <font>
      <sz val="10"/>
      <color rgb="FF4A4F63"/>
      <name val="Arial"/>
      <charset val="1"/>
    </font>
    <font>
      <b/>
      <sz val="14"/>
      <color rgb="FFFFFFFF"/>
      <name val="Arial"/>
      <charset val="1"/>
    </font>
    <font>
      <sz val="9"/>
      <color rgb="FFFFFFFF"/>
      <name val="Arial"/>
      <charset val="1"/>
    </font>
    <font>
      <sz val="9"/>
      <name val="Arial"/>
      <charset val="1"/>
    </font>
    <font>
      <i/>
      <sz val="9"/>
      <color rgb="FF4A4F63"/>
      <name val="Arial"/>
      <charset val="1"/>
    </font>
    <font>
      <i/>
      <sz val="10"/>
      <color rgb="FF4A4F63"/>
      <name val="Arial"/>
      <charset val="1"/>
    </font>
    <font>
      <b/>
      <sz val="10"/>
      <color rgb="FF222633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C0392B"/>
      <name val="Arial"/>
      <charset val="1"/>
    </font>
    <font>
      <sz val="10"/>
      <color rgb="FF008000"/>
      <name val="Arial"/>
      <charset val="1"/>
    </font>
    <font>
      <sz val="10"/>
      <color rgb="FF045C76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27367F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0682A7"/>
        <bgColor rgb="FF0066CC"/>
      </patternFill>
    </fill>
    <fill>
      <patternFill patternType="solid">
        <fgColor rgb="FFE7F4F9"/>
        <bgColor rgb="FFFFFFFF"/>
      </patternFill>
    </fill>
  </fills>
  <borders count="3">
    <border>
      <left/>
      <right/>
      <top/>
      <bottom/>
      <diagonal/>
    </border>
    <border>
      <left style="thin">
        <color rgb="FFB9D7E4"/>
      </left>
      <right style="thin">
        <color rgb="FFB9D7E4"/>
      </right>
      <top style="thin">
        <color rgb="FFB9D7E4"/>
      </top>
      <bottom style="thin">
        <color rgb="FFB9D7E4"/>
      </bottom>
      <diagonal/>
    </border>
    <border>
      <left/>
      <right/>
      <top style="medium">
        <color rgb="FF27367F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3" fillId="3" borderId="1" xfId="0" applyNumberFormat="1" applyFont="1" applyFill="1" applyBorder="1" applyAlignment="1">
      <alignment vertical="top" wrapText="1"/>
    </xf>
    <xf numFmtId="49" fontId="25" fillId="0" borderId="0" xfId="0" applyNumberFormat="1" applyFont="1" applyAlignment="1">
      <alignment horizontal="left"/>
    </xf>
    <xf numFmtId="49" fontId="13" fillId="3" borderId="1" xfId="0" applyNumberFormat="1" applyFont="1" applyFill="1" applyBorder="1" applyAlignment="1">
      <alignment horizontal="left"/>
    </xf>
    <xf numFmtId="0" fontId="18" fillId="0" borderId="0" xfId="0" applyFont="1" applyAlignment="1">
      <alignment vertical="center" wrapText="1"/>
    </xf>
    <xf numFmtId="164" fontId="13" fillId="3" borderId="1" xfId="0" applyNumberFormat="1" applyFont="1" applyFill="1" applyBorder="1" applyAlignment="1">
      <alignment horizontal="right"/>
    </xf>
    <xf numFmtId="0" fontId="19" fillId="0" borderId="0" xfId="0" applyFont="1" applyAlignment="1">
      <alignment vertical="top" wrapText="1"/>
    </xf>
    <xf numFmtId="0" fontId="6" fillId="3" borderId="0" xfId="0" applyFont="1" applyFill="1"/>
    <xf numFmtId="0" fontId="5" fillId="0" borderId="0" xfId="0" applyFont="1" applyAlignment="1">
      <alignment vertical="top" wrapText="1"/>
    </xf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3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7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0" fillId="4" borderId="0" xfId="0" applyFill="1"/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2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7" fillId="0" borderId="0" xfId="0" applyFont="1"/>
    <xf numFmtId="0" fontId="12" fillId="0" borderId="0" xfId="0" applyFont="1" applyAlignment="1">
      <alignment vertical="center" wrapText="1"/>
    </xf>
    <xf numFmtId="49" fontId="13" fillId="3" borderId="1" xfId="0" applyNumberFormat="1" applyFont="1" applyFill="1" applyBorder="1" applyAlignment="1">
      <alignment horizontal="left"/>
    </xf>
    <xf numFmtId="14" fontId="13" fillId="3" borderId="1" xfId="0" applyNumberFormat="1" applyFont="1" applyFill="1" applyBorder="1" applyAlignment="1">
      <alignment horizontal="right"/>
    </xf>
    <xf numFmtId="0" fontId="18" fillId="0" borderId="0" xfId="0" applyFont="1" applyAlignment="1">
      <alignment vertical="center" wrapText="1"/>
    </xf>
    <xf numFmtId="164" fontId="13" fillId="3" borderId="1" xfId="0" applyNumberFormat="1" applyFont="1" applyFill="1" applyBorder="1" applyAlignment="1">
      <alignment horizontal="right"/>
    </xf>
    <xf numFmtId="0" fontId="20" fillId="0" borderId="0" xfId="0" applyFont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9" fontId="13" fillId="3" borderId="1" xfId="0" applyNumberFormat="1" applyFont="1" applyFill="1" applyBorder="1" applyAlignment="1">
      <alignment horizontal="right"/>
    </xf>
    <xf numFmtId="2" fontId="13" fillId="3" borderId="1" xfId="0" applyNumberFormat="1" applyFont="1" applyFill="1" applyBorder="1" applyAlignment="1">
      <alignment horizontal="right"/>
    </xf>
    <xf numFmtId="165" fontId="21" fillId="0" borderId="0" xfId="0" applyNumberFormat="1" applyFont="1" applyAlignment="1">
      <alignment horizontal="right"/>
    </xf>
    <xf numFmtId="9" fontId="22" fillId="0" borderId="2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4" fontId="22" fillId="5" borderId="2" xfId="0" applyNumberFormat="1" applyFont="1" applyFill="1" applyBorder="1" applyAlignment="1">
      <alignment horizontal="right"/>
    </xf>
    <xf numFmtId="164" fontId="24" fillId="0" borderId="0" xfId="0" applyNumberFormat="1" applyFont="1" applyAlignment="1">
      <alignment horizontal="right"/>
    </xf>
    <xf numFmtId="167" fontId="13" fillId="3" borderId="1" xfId="0" applyNumberFormat="1" applyFont="1" applyFill="1" applyBorder="1" applyAlignment="1">
      <alignment horizontal="right"/>
    </xf>
    <xf numFmtId="164" fontId="21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9" fontId="21" fillId="0" borderId="0" xfId="0" applyNumberFormat="1" applyFont="1" applyAlignment="1">
      <alignment horizontal="right"/>
    </xf>
    <xf numFmtId="164" fontId="22" fillId="0" borderId="2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left"/>
    </xf>
    <xf numFmtId="49" fontId="13" fillId="3" borderId="1" xfId="0" applyNumberFormat="1" applyFont="1" applyFill="1" applyBorder="1" applyAlignment="1">
      <alignment horizontal="center"/>
    </xf>
    <xf numFmtId="0" fontId="20" fillId="5" borderId="0" xfId="0" applyFont="1" applyFill="1" applyAlignment="1">
      <alignment vertical="center" wrapText="1"/>
    </xf>
    <xf numFmtId="168" fontId="2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82A7"/>
      <rgbColor rgb="FFC0C0C0"/>
      <rgbColor rgb="FF808080"/>
      <rgbColor rgb="FF9999FF"/>
      <rgbColor rgb="FF993366"/>
      <rgbColor rgb="FFFFF7D6"/>
      <rgbColor rgb="FFE7F4F9"/>
      <rgbColor rgb="FF660066"/>
      <rgbColor rgb="FFFF8080"/>
      <rgbColor rgb="FF0066CC"/>
      <rgbColor rgb="FFB9D7E4"/>
      <rgbColor rgb="FF000080"/>
      <rgbColor rgb="FFFF00FF"/>
      <rgbColor rgb="FFFFFF00"/>
      <rgbColor rgb="FF00FFFF"/>
      <rgbColor rgb="FF800080"/>
      <rgbColor rgb="FF800000"/>
      <rgbColor rgb="FF045C76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4F63"/>
      <rgbColor rgb="FF969696"/>
      <rgbColor rgb="FF003366"/>
      <rgbColor rgb="FF339966"/>
      <rgbColor rgb="FF003300"/>
      <rgbColor rgb="FF333300"/>
      <rgbColor rgb="FFC0392B"/>
      <rgbColor rgb="FF993366"/>
      <rgbColor rgb="FF27367F"/>
      <rgbColor rgb="FF2226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936720</xdr:colOff>
      <xdr:row>4</xdr:row>
      <xdr:rowOff>18000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1923480" cy="58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155520</xdr:colOff>
      <xdr:row>4</xdr:row>
      <xdr:rowOff>170640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58720" y="190440"/>
          <a:ext cx="1142280" cy="74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26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7" width="14" customWidth="1"/>
    <col min="8" max="8" width="3" customWidth="1"/>
  </cols>
  <sheetData>
    <row r="8" spans="1:8" ht="6" customHeight="1" x14ac:dyDescent="0.35">
      <c r="A8" s="9"/>
      <c r="B8" s="9"/>
      <c r="C8" s="9"/>
      <c r="D8" s="9"/>
      <c r="E8" s="9"/>
      <c r="F8" s="9"/>
      <c r="G8" s="9"/>
      <c r="H8" s="9"/>
    </row>
    <row r="10" spans="1:8" ht="15" customHeight="1" x14ac:dyDescent="0.35">
      <c r="B10" s="10" t="s">
        <v>0</v>
      </c>
    </row>
    <row r="11" spans="1:8" ht="30" customHeight="1" x14ac:dyDescent="0.5">
      <c r="B11" s="11" t="s">
        <v>1</v>
      </c>
    </row>
    <row r="12" spans="1:8" ht="15" customHeight="1" x14ac:dyDescent="0.35">
      <c r="B12" s="12" t="s">
        <v>2</v>
      </c>
    </row>
    <row r="14" spans="1:8" ht="15" customHeight="1" x14ac:dyDescent="0.35">
      <c r="B14" s="13" t="s">
        <v>3</v>
      </c>
    </row>
    <row r="15" spans="1:8" ht="30" customHeight="1" x14ac:dyDescent="0.35">
      <c r="B15" s="8" t="s">
        <v>4</v>
      </c>
      <c r="C15" s="8"/>
      <c r="D15" s="8"/>
      <c r="E15" s="8"/>
      <c r="F15" s="8"/>
      <c r="G15" s="8"/>
    </row>
    <row r="16" spans="1:8" ht="30" customHeight="1" x14ac:dyDescent="0.35">
      <c r="B16" s="8" t="s">
        <v>5</v>
      </c>
      <c r="C16" s="8"/>
      <c r="D16" s="8"/>
      <c r="E16" s="8"/>
      <c r="F16" s="8"/>
      <c r="G16" s="8"/>
    </row>
    <row r="17" spans="2:7" ht="30" customHeight="1" x14ac:dyDescent="0.35">
      <c r="B17" s="8" t="s">
        <v>6</v>
      </c>
      <c r="C17" s="8"/>
      <c r="D17" s="8"/>
      <c r="E17" s="8"/>
      <c r="F17" s="8"/>
      <c r="G17" s="8"/>
    </row>
    <row r="18" spans="2:7" ht="30" customHeight="1" x14ac:dyDescent="0.35">
      <c r="B18" s="8" t="s">
        <v>7</v>
      </c>
      <c r="C18" s="8"/>
      <c r="D18" s="8"/>
      <c r="E18" s="8"/>
      <c r="F18" s="8"/>
      <c r="G18" s="8"/>
    </row>
    <row r="20" spans="2:7" ht="15" customHeight="1" x14ac:dyDescent="0.35">
      <c r="B20" s="7" t="s">
        <v>8</v>
      </c>
      <c r="C20" s="7"/>
      <c r="D20" s="7"/>
      <c r="E20" s="7"/>
      <c r="F20" s="7"/>
      <c r="G20" s="7"/>
    </row>
    <row r="22" spans="2:7" ht="21.75" customHeight="1" x14ac:dyDescent="0.35">
      <c r="B22" s="15" t="s">
        <v>9</v>
      </c>
      <c r="C22" s="9"/>
      <c r="D22" s="9"/>
      <c r="E22" s="9"/>
      <c r="F22" s="9"/>
      <c r="G22" s="9"/>
    </row>
    <row r="23" spans="2:7" ht="15" customHeight="1" x14ac:dyDescent="0.35">
      <c r="B23" s="16" t="s">
        <v>10</v>
      </c>
      <c r="C23" s="9"/>
      <c r="D23" s="9"/>
      <c r="E23" s="9"/>
      <c r="F23" s="9"/>
      <c r="G23" s="9"/>
    </row>
    <row r="24" spans="2:7" ht="15" customHeight="1" x14ac:dyDescent="0.35">
      <c r="B24" s="17" t="s">
        <v>11</v>
      </c>
      <c r="C24" s="9"/>
      <c r="D24" s="9"/>
      <c r="E24" s="9"/>
      <c r="F24" s="9"/>
      <c r="G24" s="9"/>
    </row>
    <row r="26" spans="2:7" ht="15" customHeight="1" x14ac:dyDescent="0.35">
      <c r="B26" s="18" t="s">
        <v>12</v>
      </c>
    </row>
  </sheetData>
  <mergeCells count="5">
    <mergeCell ref="B15:G15"/>
    <mergeCell ref="B16:G16"/>
    <mergeCell ref="B17:G17"/>
    <mergeCell ref="B18:G18"/>
    <mergeCell ref="B20:G20"/>
  </mergeCells>
  <pageMargins left="0.75" right="0.75" top="1" bottom="1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4"/>
  <sheetViews>
    <sheetView showGridLines="0" zoomScaleNormal="100" workbookViewId="0">
      <selection activeCell="B34" sqref="B34"/>
    </sheetView>
  </sheetViews>
  <sheetFormatPr defaultColWidth="8.6328125" defaultRowHeight="14.5" x14ac:dyDescent="0.35"/>
  <cols>
    <col min="1" max="1" width="18" customWidth="1"/>
    <col min="2" max="2" width="95" customWidth="1"/>
  </cols>
  <sheetData>
    <row r="1" spans="1:2" ht="24" customHeight="1" x14ac:dyDescent="0.35">
      <c r="A1" s="19" t="s">
        <v>13</v>
      </c>
      <c r="B1" s="9"/>
    </row>
    <row r="2" spans="1:2" ht="15" customHeight="1" x14ac:dyDescent="0.35">
      <c r="A2" s="20" t="s">
        <v>14</v>
      </c>
      <c r="B2" s="21"/>
    </row>
    <row r="4" spans="1:2" ht="23.25" customHeight="1" x14ac:dyDescent="0.35">
      <c r="A4" s="22" t="s">
        <v>15</v>
      </c>
      <c r="B4" s="23" t="s">
        <v>16</v>
      </c>
    </row>
    <row r="6" spans="1:2" ht="15" customHeight="1" x14ac:dyDescent="0.35">
      <c r="A6" s="22" t="s">
        <v>17</v>
      </c>
      <c r="B6" s="23" t="s">
        <v>18</v>
      </c>
    </row>
    <row r="7" spans="1:2" ht="15" customHeight="1" x14ac:dyDescent="0.35">
      <c r="B7" s="23" t="s">
        <v>19</v>
      </c>
    </row>
    <row r="8" spans="1:2" ht="25" x14ac:dyDescent="0.35">
      <c r="B8" s="23" t="s">
        <v>20</v>
      </c>
    </row>
    <row r="9" spans="1:2" ht="15" customHeight="1" x14ac:dyDescent="0.35">
      <c r="B9" s="23" t="s">
        <v>21</v>
      </c>
    </row>
    <row r="11" spans="1:2" ht="15" customHeight="1" x14ac:dyDescent="0.35">
      <c r="A11" s="22" t="s">
        <v>22</v>
      </c>
      <c r="B11" s="24" t="s">
        <v>23</v>
      </c>
    </row>
    <row r="12" spans="1:2" ht="15" customHeight="1" x14ac:dyDescent="0.35">
      <c r="B12" s="23" t="s">
        <v>24</v>
      </c>
    </row>
    <row r="13" spans="1:2" ht="15" customHeight="1" x14ac:dyDescent="0.35">
      <c r="B13" s="23" t="s">
        <v>25</v>
      </c>
    </row>
    <row r="15" spans="1:2" ht="23.25" customHeight="1" x14ac:dyDescent="0.35">
      <c r="A15" s="22" t="s">
        <v>26</v>
      </c>
      <c r="B15" s="23" t="s">
        <v>27</v>
      </c>
    </row>
    <row r="16" spans="1:2" ht="23.25" customHeight="1" x14ac:dyDescent="0.35">
      <c r="B16" s="23" t="s">
        <v>28</v>
      </c>
    </row>
    <row r="17" spans="1:2" ht="15" customHeight="1" x14ac:dyDescent="0.35">
      <c r="B17" s="23" t="s">
        <v>29</v>
      </c>
    </row>
    <row r="18" spans="1:2" ht="15" customHeight="1" x14ac:dyDescent="0.35">
      <c r="B18" s="23" t="s">
        <v>30</v>
      </c>
    </row>
    <row r="20" spans="1:2" ht="25" x14ac:dyDescent="0.35">
      <c r="A20" s="22" t="s">
        <v>31</v>
      </c>
      <c r="B20" s="23" t="s">
        <v>32</v>
      </c>
    </row>
    <row r="22" spans="1:2" ht="25" x14ac:dyDescent="0.35">
      <c r="A22" s="22" t="s">
        <v>33</v>
      </c>
      <c r="B22" s="23" t="s">
        <v>34</v>
      </c>
    </row>
    <row r="24" spans="1:2" ht="15" customHeight="1" x14ac:dyDescent="0.35">
      <c r="A24" s="22" t="s">
        <v>35</v>
      </c>
      <c r="B24" s="25" t="s">
        <v>36</v>
      </c>
    </row>
  </sheetData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0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2" width="24" customWidth="1"/>
    <col min="3" max="3" width="75" customWidth="1"/>
  </cols>
  <sheetData>
    <row r="1" spans="1:3" ht="27.75" customHeight="1" x14ac:dyDescent="0.35">
      <c r="A1" s="26" t="s">
        <v>37</v>
      </c>
      <c r="B1" s="9"/>
      <c r="C1" s="9"/>
    </row>
    <row r="2" spans="1:3" ht="15" customHeight="1" x14ac:dyDescent="0.35">
      <c r="A2" s="27" t="s">
        <v>38</v>
      </c>
      <c r="B2" s="21"/>
      <c r="C2" s="21"/>
    </row>
    <row r="3" spans="1:3" ht="15" customHeight="1" x14ac:dyDescent="0.35">
      <c r="A3" s="14" t="s">
        <v>39</v>
      </c>
      <c r="C3" s="28" t="s">
        <v>40</v>
      </c>
    </row>
    <row r="5" spans="1:3" ht="15" customHeight="1" x14ac:dyDescent="0.35">
      <c r="A5" s="20" t="s">
        <v>41</v>
      </c>
      <c r="B5" s="21"/>
      <c r="C5" s="21"/>
    </row>
    <row r="6" spans="1:3" ht="15" customHeight="1" x14ac:dyDescent="0.35">
      <c r="A6" s="29" t="s">
        <v>42</v>
      </c>
      <c r="B6" s="30" t="s">
        <v>43</v>
      </c>
    </row>
    <row r="7" spans="1:3" ht="15" customHeight="1" x14ac:dyDescent="0.35">
      <c r="A7" s="29" t="s">
        <v>44</v>
      </c>
      <c r="B7" s="31">
        <v>46296</v>
      </c>
    </row>
    <row r="8" spans="1:3" ht="15" customHeight="1" x14ac:dyDescent="0.35">
      <c r="A8" s="29" t="s">
        <v>45</v>
      </c>
      <c r="B8" s="30" t="s">
        <v>46</v>
      </c>
      <c r="C8" s="32" t="s">
        <v>47</v>
      </c>
    </row>
    <row r="9" spans="1:3" ht="15" customHeight="1" x14ac:dyDescent="0.35">
      <c r="A9" s="29" t="s">
        <v>48</v>
      </c>
      <c r="B9" s="33">
        <v>120000</v>
      </c>
    </row>
    <row r="10" spans="1:3" ht="21.75" customHeight="1" x14ac:dyDescent="0.35">
      <c r="A10" s="29" t="s">
        <v>49</v>
      </c>
      <c r="B10" s="33">
        <v>150000</v>
      </c>
      <c r="C10" s="32" t="s">
        <v>50</v>
      </c>
    </row>
  </sheetData>
  <dataValidations count="1">
    <dataValidation type="list" sqref="B8" xr:uid="{00000000-0002-0000-0200-000000000000}">
      <formula1>"Pre-revenue,Early revenue,Growth"</formula1>
      <formula2>0</formula2>
    </dataValidation>
  </dataValidations>
  <pageMargins left="0.75" right="0.75" top="1" bottom="1" header="0.511811023622047" footer="0.5"/>
  <pageSetup fitToHeight="0" orientation="portrait" horizontalDpi="300" verticalDpi="300"/>
  <headerFooter>
    <oddFooter>&amp;C&amp;8 Business Lincolnshire Finance Accelerator  ·  &amp;A  ·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zoomScaleNormal="100" workbookViewId="0"/>
  </sheetViews>
  <sheetFormatPr defaultColWidth="8.6328125" defaultRowHeight="14.5" x14ac:dyDescent="0.35"/>
  <cols>
    <col min="1" max="1" width="36" customWidth="1"/>
    <col min="2" max="2" width="12" customWidth="1"/>
    <col min="3" max="4" width="16" customWidth="1"/>
    <col min="5" max="5" width="48" customWidth="1"/>
  </cols>
  <sheetData>
    <row r="1" spans="1:5" ht="27.75" customHeight="1" x14ac:dyDescent="0.35">
      <c r="A1" s="26" t="s">
        <v>51</v>
      </c>
      <c r="B1" s="9"/>
      <c r="C1" s="9"/>
      <c r="D1" s="9"/>
      <c r="E1" s="9"/>
    </row>
    <row r="2" spans="1:5" ht="15" customHeight="1" x14ac:dyDescent="0.35">
      <c r="A2" s="27" t="s">
        <v>38</v>
      </c>
      <c r="B2" s="21"/>
      <c r="C2" s="21"/>
      <c r="D2" s="21"/>
      <c r="E2" s="21"/>
    </row>
    <row r="3" spans="1:5" ht="15" customHeight="1" x14ac:dyDescent="0.35">
      <c r="A3" s="14" t="s">
        <v>39</v>
      </c>
      <c r="C3" s="28" t="s">
        <v>40</v>
      </c>
    </row>
    <row r="5" spans="1:5" ht="30" customHeight="1" x14ac:dyDescent="0.35">
      <c r="A5" s="6" t="s">
        <v>52</v>
      </c>
      <c r="B5" s="6"/>
      <c r="C5" s="6"/>
      <c r="D5" s="6"/>
      <c r="E5" s="6"/>
    </row>
    <row r="7" spans="1:5" ht="30" customHeight="1" x14ac:dyDescent="0.35">
      <c r="A7" s="34" t="s">
        <v>53</v>
      </c>
      <c r="B7" s="5">
        <v>800000</v>
      </c>
      <c r="C7" s="5"/>
      <c r="E7" s="32" t="s">
        <v>54</v>
      </c>
    </row>
    <row r="9" spans="1:5" ht="26" x14ac:dyDescent="0.35">
      <c r="A9" s="35" t="s">
        <v>55</v>
      </c>
      <c r="B9" s="36" t="s">
        <v>56</v>
      </c>
      <c r="C9" s="36" t="s">
        <v>57</v>
      </c>
      <c r="D9" s="36" t="s">
        <v>58</v>
      </c>
      <c r="E9" s="36" t="s">
        <v>59</v>
      </c>
    </row>
    <row r="10" spans="1:5" ht="15" customHeight="1" x14ac:dyDescent="0.35">
      <c r="A10" s="29" t="s">
        <v>60</v>
      </c>
      <c r="B10" s="37">
        <v>0.3</v>
      </c>
      <c r="C10" s="38">
        <v>1.2</v>
      </c>
      <c r="D10" s="39">
        <f t="shared" ref="D10:D15" si="0">B10*C10</f>
        <v>0.36</v>
      </c>
      <c r="E10" s="30"/>
    </row>
    <row r="11" spans="1:5" ht="15" customHeight="1" x14ac:dyDescent="0.35">
      <c r="A11" s="29" t="s">
        <v>61</v>
      </c>
      <c r="B11" s="37">
        <v>0.25</v>
      </c>
      <c r="C11" s="38">
        <v>1</v>
      </c>
      <c r="D11" s="39">
        <f t="shared" si="0"/>
        <v>0.25</v>
      </c>
      <c r="E11" s="30"/>
    </row>
    <row r="12" spans="1:5" ht="15" customHeight="1" x14ac:dyDescent="0.35">
      <c r="A12" s="29" t="s">
        <v>62</v>
      </c>
      <c r="B12" s="37">
        <v>0.15</v>
      </c>
      <c r="C12" s="38">
        <v>1.1000000000000001</v>
      </c>
      <c r="D12" s="39">
        <f t="shared" si="0"/>
        <v>0.16500000000000001</v>
      </c>
      <c r="E12" s="30"/>
    </row>
    <row r="13" spans="1:5" ht="15" customHeight="1" x14ac:dyDescent="0.35">
      <c r="A13" s="29" t="s">
        <v>63</v>
      </c>
      <c r="B13" s="37">
        <v>0.1</v>
      </c>
      <c r="C13" s="38">
        <v>0.9</v>
      </c>
      <c r="D13" s="39">
        <f t="shared" si="0"/>
        <v>9.0000000000000011E-2</v>
      </c>
      <c r="E13" s="30"/>
    </row>
    <row r="14" spans="1:5" ht="15" customHeight="1" x14ac:dyDescent="0.35">
      <c r="A14" s="29" t="s">
        <v>64</v>
      </c>
      <c r="B14" s="37">
        <v>0.1</v>
      </c>
      <c r="C14" s="38">
        <v>1</v>
      </c>
      <c r="D14" s="39">
        <f t="shared" si="0"/>
        <v>0.1</v>
      </c>
      <c r="E14" s="30"/>
    </row>
    <row r="15" spans="1:5" ht="15" customHeight="1" x14ac:dyDescent="0.35">
      <c r="A15" s="29" t="s">
        <v>65</v>
      </c>
      <c r="B15" s="37">
        <v>0.1</v>
      </c>
      <c r="C15" s="38">
        <v>1.1000000000000001</v>
      </c>
      <c r="D15" s="39">
        <f t="shared" si="0"/>
        <v>0.11000000000000001</v>
      </c>
      <c r="E15" s="30"/>
    </row>
    <row r="16" spans="1:5" ht="15" customHeight="1" x14ac:dyDescent="0.35">
      <c r="A16" s="34" t="s">
        <v>66</v>
      </c>
      <c r="B16" s="40">
        <f>SUM(B10:B15)</f>
        <v>1</v>
      </c>
      <c r="C16" s="41" t="str">
        <f>IF(ROUND(B16,4)=1,"OK","Weights must total 100%")</f>
        <v>OK</v>
      </c>
    </row>
    <row r="17" spans="1:5" ht="23.25" customHeight="1" x14ac:dyDescent="0.35">
      <c r="A17" s="34" t="s">
        <v>67</v>
      </c>
      <c r="D17" s="42">
        <f>SUM(D10:D15)</f>
        <v>1.075</v>
      </c>
    </row>
    <row r="18" spans="1:5" ht="23.25" customHeight="1" x14ac:dyDescent="0.35">
      <c r="A18" s="34" t="s">
        <v>68</v>
      </c>
      <c r="D18" s="43">
        <f>B7*D17</f>
        <v>860000</v>
      </c>
    </row>
    <row r="19" spans="1:5" ht="15" customHeight="1" x14ac:dyDescent="0.35">
      <c r="A19" s="4" t="s">
        <v>69</v>
      </c>
      <c r="B19" s="4"/>
      <c r="C19" s="4"/>
      <c r="D19" s="4"/>
      <c r="E19" s="4"/>
    </row>
  </sheetData>
  <mergeCells count="3">
    <mergeCell ref="A5:E5"/>
    <mergeCell ref="B7:C7"/>
    <mergeCell ref="A19:E19"/>
  </mergeCells>
  <dataValidations count="1">
    <dataValidation type="decimal" showErrorMessage="1" error="Enter a score between 0.5 and 2.0" sqref="C10:C15" xr:uid="{00000000-0002-0000-0300-000000000000}">
      <formula1>0.5</formula1>
      <formula2>2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"/>
  <sheetViews>
    <sheetView showGridLines="0" zoomScaleNormal="100" workbookViewId="0"/>
  </sheetViews>
  <sheetFormatPr defaultColWidth="8.6328125" defaultRowHeight="14.5" x14ac:dyDescent="0.35"/>
  <cols>
    <col min="1" max="1" width="36" customWidth="1"/>
    <col min="2" max="2" width="16" customWidth="1"/>
    <col min="3" max="3" width="18" customWidth="1"/>
    <col min="4" max="5" width="20" customWidth="1"/>
  </cols>
  <sheetData>
    <row r="1" spans="1:5" ht="27.75" customHeight="1" x14ac:dyDescent="0.35">
      <c r="A1" s="26" t="s">
        <v>70</v>
      </c>
      <c r="B1" s="9"/>
      <c r="C1" s="9"/>
      <c r="D1" s="9"/>
      <c r="E1" s="9"/>
    </row>
    <row r="2" spans="1:5" ht="15" customHeight="1" x14ac:dyDescent="0.35">
      <c r="A2" s="27" t="s">
        <v>38</v>
      </c>
      <c r="B2" s="21"/>
      <c r="C2" s="21"/>
      <c r="D2" s="21"/>
      <c r="E2" s="21"/>
    </row>
    <row r="3" spans="1:5" ht="15" customHeight="1" x14ac:dyDescent="0.35">
      <c r="A3" s="14" t="s">
        <v>39</v>
      </c>
      <c r="C3" s="28" t="s">
        <v>40</v>
      </c>
    </row>
    <row r="5" spans="1:5" ht="30" customHeight="1" x14ac:dyDescent="0.35">
      <c r="A5" s="6" t="s">
        <v>71</v>
      </c>
      <c r="B5" s="6"/>
      <c r="C5" s="6"/>
      <c r="D5" s="6"/>
      <c r="E5" s="6"/>
    </row>
    <row r="7" spans="1:5" ht="15" customHeight="1" x14ac:dyDescent="0.35">
      <c r="A7" s="29" t="s">
        <v>72</v>
      </c>
      <c r="B7" s="44">
        <f>'Your Details'!B9</f>
        <v>120000</v>
      </c>
    </row>
    <row r="8" spans="1:5" ht="15" customHeight="1" x14ac:dyDescent="0.35">
      <c r="A8" s="29" t="s">
        <v>73</v>
      </c>
      <c r="B8" s="3" t="s">
        <v>74</v>
      </c>
      <c r="C8" s="3"/>
      <c r="D8" s="3"/>
      <c r="E8" s="3"/>
    </row>
    <row r="9" spans="1:5" ht="21.75" customHeight="1" x14ac:dyDescent="0.35">
      <c r="A9" s="29" t="s">
        <v>75</v>
      </c>
      <c r="B9" s="37">
        <v>0.3</v>
      </c>
      <c r="C9" s="4" t="s">
        <v>76</v>
      </c>
      <c r="D9" s="4"/>
      <c r="E9" s="4"/>
    </row>
    <row r="11" spans="1:5" ht="26" x14ac:dyDescent="0.35">
      <c r="A11" s="35" t="s">
        <v>77</v>
      </c>
      <c r="B11" s="36" t="s">
        <v>78</v>
      </c>
      <c r="C11" s="36" t="s">
        <v>79</v>
      </c>
      <c r="D11" s="36" t="s">
        <v>80</v>
      </c>
      <c r="E11" s="36"/>
    </row>
    <row r="12" spans="1:5" ht="15" customHeight="1" x14ac:dyDescent="0.35">
      <c r="A12" s="29" t="s">
        <v>81</v>
      </c>
      <c r="B12" s="45">
        <v>2</v>
      </c>
      <c r="C12" s="46">
        <f>$B$7*B12</f>
        <v>240000</v>
      </c>
      <c r="D12" s="47">
        <f>C12*(1-$B$9)</f>
        <v>168000</v>
      </c>
    </row>
    <row r="13" spans="1:5" ht="15" customHeight="1" x14ac:dyDescent="0.35">
      <c r="A13" s="29" t="s">
        <v>82</v>
      </c>
      <c r="B13" s="45">
        <v>3</v>
      </c>
      <c r="C13" s="46">
        <f>$B$7*B13</f>
        <v>360000</v>
      </c>
      <c r="D13" s="47">
        <f>C13*(1-$B$9)</f>
        <v>251999.99999999997</v>
      </c>
    </row>
    <row r="14" spans="1:5" ht="15" customHeight="1" x14ac:dyDescent="0.35">
      <c r="A14" s="29" t="s">
        <v>83</v>
      </c>
      <c r="B14" s="45">
        <v>4</v>
      </c>
      <c r="C14" s="46">
        <f>$B$7*B14</f>
        <v>480000</v>
      </c>
      <c r="D14" s="47">
        <f>C14*(1-$B$9)</f>
        <v>336000</v>
      </c>
    </row>
  </sheetData>
  <mergeCells count="3">
    <mergeCell ref="A5:E5"/>
    <mergeCell ref="B8:E8"/>
    <mergeCell ref="C9:E9"/>
  </mergeCell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3"/>
  <sheetViews>
    <sheetView showGridLines="0" zoomScaleNormal="100" workbookViewId="0"/>
  </sheetViews>
  <sheetFormatPr defaultColWidth="8.6328125" defaultRowHeight="14.5" x14ac:dyDescent="0.35"/>
  <cols>
    <col min="1" max="1" width="26" customWidth="1"/>
    <col min="2" max="2" width="44" customWidth="1"/>
    <col min="3" max="3" width="18" customWidth="1"/>
    <col min="4" max="4" width="48" customWidth="1"/>
  </cols>
  <sheetData>
    <row r="1" spans="1:4" ht="27.75" customHeight="1" x14ac:dyDescent="0.35">
      <c r="A1" s="26" t="s">
        <v>84</v>
      </c>
      <c r="B1" s="9"/>
      <c r="C1" s="9"/>
      <c r="D1" s="9"/>
    </row>
    <row r="2" spans="1:4" ht="15" customHeight="1" x14ac:dyDescent="0.35">
      <c r="A2" s="27" t="s">
        <v>38</v>
      </c>
      <c r="B2" s="21"/>
      <c r="C2" s="21"/>
      <c r="D2" s="21"/>
    </row>
    <row r="3" spans="1:4" ht="15" customHeight="1" x14ac:dyDescent="0.35">
      <c r="A3" s="14" t="s">
        <v>39</v>
      </c>
      <c r="C3" s="28" t="s">
        <v>40</v>
      </c>
    </row>
    <row r="5" spans="1:4" ht="30" customHeight="1" x14ac:dyDescent="0.35">
      <c r="A5" s="6" t="s">
        <v>85</v>
      </c>
      <c r="B5" s="6"/>
      <c r="C5" s="6"/>
      <c r="D5" s="6"/>
    </row>
    <row r="7" spans="1:4" ht="19.5" customHeight="1" x14ac:dyDescent="0.35">
      <c r="A7" s="35" t="s">
        <v>86</v>
      </c>
      <c r="B7" s="36" t="s">
        <v>87</v>
      </c>
      <c r="C7" s="36" t="s">
        <v>88</v>
      </c>
      <c r="D7" s="36" t="s">
        <v>89</v>
      </c>
    </row>
    <row r="8" spans="1:4" ht="27.75" customHeight="1" x14ac:dyDescent="0.35">
      <c r="A8" s="34" t="s">
        <v>90</v>
      </c>
      <c r="B8" s="29" t="s">
        <v>91</v>
      </c>
      <c r="C8" s="33">
        <v>350000</v>
      </c>
      <c r="D8" s="30"/>
    </row>
    <row r="9" spans="1:4" ht="27.75" customHeight="1" x14ac:dyDescent="0.35">
      <c r="A9" s="34" t="s">
        <v>92</v>
      </c>
      <c r="B9" s="29" t="s">
        <v>93</v>
      </c>
      <c r="C9" s="33">
        <v>250000</v>
      </c>
      <c r="D9" s="30"/>
    </row>
    <row r="10" spans="1:4" ht="27.75" customHeight="1" x14ac:dyDescent="0.35">
      <c r="A10" s="34" t="s">
        <v>94</v>
      </c>
      <c r="B10" s="29" t="s">
        <v>95</v>
      </c>
      <c r="C10" s="33">
        <v>300000</v>
      </c>
      <c r="D10" s="30"/>
    </row>
    <row r="11" spans="1:4" ht="27.75" customHeight="1" x14ac:dyDescent="0.35">
      <c r="A11" s="34" t="s">
        <v>96</v>
      </c>
      <c r="B11" s="29" t="s">
        <v>97</v>
      </c>
      <c r="C11" s="33">
        <v>150000</v>
      </c>
      <c r="D11" s="30"/>
    </row>
    <row r="12" spans="1:4" ht="27.75" customHeight="1" x14ac:dyDescent="0.35">
      <c r="A12" s="34" t="s">
        <v>98</v>
      </c>
      <c r="B12" s="29" t="s">
        <v>99</v>
      </c>
      <c r="C12" s="33">
        <v>100000</v>
      </c>
      <c r="D12" s="30"/>
    </row>
    <row r="13" spans="1:4" ht="15" customHeight="1" x14ac:dyDescent="0.35">
      <c r="A13" s="34" t="s">
        <v>100</v>
      </c>
      <c r="C13" s="43">
        <f>SUM(C8:C12)</f>
        <v>1150000</v>
      </c>
    </row>
  </sheetData>
  <mergeCells count="1">
    <mergeCell ref="A5:D5"/>
  </mergeCells>
  <dataValidations count="1">
    <dataValidation type="decimal" showErrorMessage="1" error="Each milestone is worth between £0 and £500,000" sqref="C8:C12" xr:uid="{00000000-0002-0000-0500-000000000000}">
      <formula1>0</formula1>
      <formula2>500000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0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6" width="14" customWidth="1"/>
  </cols>
  <sheetData>
    <row r="1" spans="1:6" ht="27.75" customHeight="1" x14ac:dyDescent="0.35">
      <c r="A1" s="26" t="s">
        <v>101</v>
      </c>
      <c r="B1" s="9"/>
      <c r="C1" s="9"/>
      <c r="D1" s="9"/>
      <c r="E1" s="9"/>
      <c r="F1" s="9"/>
    </row>
    <row r="2" spans="1:6" ht="15" customHeight="1" x14ac:dyDescent="0.35">
      <c r="A2" s="27" t="s">
        <v>38</v>
      </c>
      <c r="B2" s="21"/>
      <c r="C2" s="21"/>
      <c r="D2" s="21"/>
      <c r="E2" s="21"/>
      <c r="F2" s="21"/>
    </row>
    <row r="3" spans="1:6" ht="15" customHeight="1" x14ac:dyDescent="0.35">
      <c r="A3" s="14" t="s">
        <v>39</v>
      </c>
      <c r="C3" s="28" t="s">
        <v>40</v>
      </c>
    </row>
    <row r="5" spans="1:6" ht="30" customHeight="1" x14ac:dyDescent="0.35">
      <c r="A5" s="6" t="s">
        <v>102</v>
      </c>
      <c r="B5" s="6"/>
      <c r="C5" s="6"/>
      <c r="D5" s="6"/>
      <c r="E5" s="6"/>
      <c r="F5" s="6"/>
    </row>
    <row r="7" spans="1:6" ht="19.5" customHeight="1" x14ac:dyDescent="0.35">
      <c r="A7" s="35"/>
      <c r="B7" s="36" t="s">
        <v>103</v>
      </c>
      <c r="C7" s="36" t="s">
        <v>104</v>
      </c>
      <c r="D7" s="36" t="s">
        <v>105</v>
      </c>
      <c r="E7" s="36" t="s">
        <v>106</v>
      </c>
      <c r="F7" s="36" t="s">
        <v>107</v>
      </c>
    </row>
    <row r="8" spans="1:6" ht="15" customHeight="1" x14ac:dyDescent="0.35">
      <c r="A8" s="29" t="s">
        <v>108</v>
      </c>
      <c r="B8" s="33">
        <v>-80000</v>
      </c>
      <c r="C8" s="33">
        <v>-20000</v>
      </c>
      <c r="D8" s="33">
        <v>60000</v>
      </c>
      <c r="E8" s="33">
        <v>150000</v>
      </c>
      <c r="F8" s="33">
        <v>250000</v>
      </c>
    </row>
    <row r="10" spans="1:6" ht="15" customHeight="1" x14ac:dyDescent="0.35">
      <c r="A10" s="29" t="s">
        <v>109</v>
      </c>
      <c r="B10" s="33">
        <v>300000</v>
      </c>
    </row>
    <row r="11" spans="1:6" ht="15" customHeight="1" x14ac:dyDescent="0.35">
      <c r="A11" s="29" t="s">
        <v>110</v>
      </c>
      <c r="B11" s="45">
        <v>5</v>
      </c>
    </row>
    <row r="12" spans="1:6" ht="15" customHeight="1" x14ac:dyDescent="0.35">
      <c r="A12" s="29" t="s">
        <v>111</v>
      </c>
      <c r="B12" s="46">
        <f>B10*B11</f>
        <v>1500000</v>
      </c>
    </row>
    <row r="13" spans="1:6" ht="15" customHeight="1" x14ac:dyDescent="0.35">
      <c r="A13" s="29" t="s">
        <v>112</v>
      </c>
      <c r="B13" s="37">
        <v>0.45</v>
      </c>
      <c r="C13" s="4" t="s">
        <v>113</v>
      </c>
      <c r="D13" s="4"/>
      <c r="E13" s="4"/>
      <c r="F13" s="4"/>
    </row>
    <row r="14" spans="1:6" ht="15" customHeight="1" x14ac:dyDescent="0.35">
      <c r="A14" s="29" t="s">
        <v>114</v>
      </c>
      <c r="B14" s="37">
        <v>0.1</v>
      </c>
    </row>
    <row r="16" spans="1:6" ht="19.5" customHeight="1" x14ac:dyDescent="0.35">
      <c r="A16" s="35"/>
      <c r="B16" s="36" t="s">
        <v>115</v>
      </c>
      <c r="C16" s="36" t="s">
        <v>116</v>
      </c>
      <c r="D16" s="36" t="s">
        <v>117</v>
      </c>
      <c r="E16" s="36"/>
      <c r="F16" s="36"/>
    </row>
    <row r="17" spans="1:4" ht="15" customHeight="1" x14ac:dyDescent="0.35">
      <c r="A17" s="29" t="s">
        <v>118</v>
      </c>
      <c r="B17" s="48">
        <f>($B$13+$B$14)</f>
        <v>0.55000000000000004</v>
      </c>
      <c r="C17" s="48">
        <f>$B$13</f>
        <v>0.45</v>
      </c>
      <c r="D17" s="48">
        <f>MAX(0.01,$B$13-$B$14)</f>
        <v>0.35</v>
      </c>
    </row>
    <row r="18" spans="1:4" ht="15" customHeight="1" x14ac:dyDescent="0.35">
      <c r="A18" s="29" t="s">
        <v>119</v>
      </c>
      <c r="B18" s="46">
        <f>B$8/(1+B$17)^1+C$8/(1+B$17)^2+D$8/(1+B$17)^3+E$8/(1+B$17)^4+F$8/(1+B$17)^5</f>
        <v>10105.727550216205</v>
      </c>
      <c r="C18" s="46">
        <f>B$8/(1+C$17)^1+C$8/(1+C$17)^2+D$8/(1+C$17)^3+E$8/(1+C$17)^4+F$8/(1+C$17)^5</f>
        <v>27932.048077852683</v>
      </c>
      <c r="D18" s="46">
        <f>B$8/(1+D$17)^1+C$8/(1+D$17)^2+D$8/(1+D$17)^3+E$8/(1+D$17)^4+F$8/(1+D$17)^5</f>
        <v>55066.939941836659</v>
      </c>
    </row>
    <row r="19" spans="1:4" ht="15" customHeight="1" x14ac:dyDescent="0.35">
      <c r="A19" s="29" t="s">
        <v>120</v>
      </c>
      <c r="B19" s="46">
        <f>$B$12/(1+B$17)^5</f>
        <v>167661.27643813114</v>
      </c>
      <c r="C19" s="46">
        <f>$B$12/(1+C$17)^5</f>
        <v>234019.06933638875</v>
      </c>
      <c r="D19" s="46">
        <f>$B$12/(1+D$17)^5</f>
        <v>334520.25300603022</v>
      </c>
    </row>
    <row r="20" spans="1:4" ht="15" customHeight="1" x14ac:dyDescent="0.35">
      <c r="A20" s="34" t="s">
        <v>121</v>
      </c>
      <c r="B20" s="49">
        <f>B18+B19</f>
        <v>177767.00398834734</v>
      </c>
      <c r="C20" s="43">
        <f>C18+C19</f>
        <v>261951.11741424142</v>
      </c>
      <c r="D20" s="49">
        <f>D18+D19</f>
        <v>389587.19294786686</v>
      </c>
    </row>
  </sheetData>
  <mergeCells count="2">
    <mergeCell ref="A5:F5"/>
    <mergeCell ref="C13:F13"/>
  </mergeCell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7"/>
  <sheetViews>
    <sheetView showGridLines="0" tabSelected="1" zoomScaleNormal="100" workbookViewId="0"/>
  </sheetViews>
  <sheetFormatPr defaultColWidth="8.6328125" defaultRowHeight="14.5" x14ac:dyDescent="0.35"/>
  <cols>
    <col min="1" max="1" width="30" customWidth="1"/>
    <col min="2" max="3" width="18" customWidth="1"/>
    <col min="4" max="4" width="12" customWidth="1"/>
    <col min="5" max="5" width="52" customWidth="1"/>
  </cols>
  <sheetData>
    <row r="1" spans="1:5" ht="27.75" customHeight="1" x14ac:dyDescent="0.35">
      <c r="A1" s="26" t="s">
        <v>122</v>
      </c>
      <c r="B1" s="9"/>
      <c r="C1" s="9"/>
      <c r="D1" s="9"/>
      <c r="E1" s="9"/>
    </row>
    <row r="2" spans="1:5" ht="15" customHeight="1" x14ac:dyDescent="0.35">
      <c r="A2" s="27" t="s">
        <v>38</v>
      </c>
      <c r="B2" s="21"/>
      <c r="C2" s="21"/>
      <c r="D2" s="21"/>
      <c r="E2" s="21"/>
    </row>
    <row r="3" spans="1:5" ht="15" customHeight="1" x14ac:dyDescent="0.35">
      <c r="A3" s="14" t="s">
        <v>39</v>
      </c>
      <c r="C3" s="28" t="s">
        <v>40</v>
      </c>
    </row>
    <row r="5" spans="1:5" ht="15" customHeight="1" x14ac:dyDescent="0.35">
      <c r="A5" s="29" t="s">
        <v>123</v>
      </c>
      <c r="B5" s="50" t="str">
        <f>'Your Details'!B8</f>
        <v>Early revenue</v>
      </c>
      <c r="C5" s="2" t="str">
        <f>IF('Your Details'!B8="Pre-revenue","Suggested: Scorecard + Berkus",IF('Your Details'!B8="Early revenue","Suggested: Scorecard + Revenue Multiple (+ Berkus)","Suggested: Revenue Multiple + Scorecard"))</f>
        <v>Suggested: Scorecard + Revenue Multiple (+ Berkus)</v>
      </c>
      <c r="D5" s="2"/>
      <c r="E5" s="2"/>
    </row>
    <row r="6" spans="1:5" ht="23.25" customHeight="1" x14ac:dyDescent="0.35">
      <c r="A6" s="29" t="s">
        <v>124</v>
      </c>
      <c r="B6" s="37">
        <v>0.1</v>
      </c>
    </row>
    <row r="8" spans="1:5" ht="19.5" customHeight="1" x14ac:dyDescent="0.35">
      <c r="A8" s="35" t="s">
        <v>125</v>
      </c>
      <c r="B8" s="36" t="s">
        <v>126</v>
      </c>
      <c r="C8" s="36" t="s">
        <v>127</v>
      </c>
      <c r="D8" s="36" t="s">
        <v>128</v>
      </c>
      <c r="E8" s="36" t="s">
        <v>129</v>
      </c>
    </row>
    <row r="9" spans="1:5" ht="15" customHeight="1" x14ac:dyDescent="0.35">
      <c r="A9" s="34" t="s">
        <v>130</v>
      </c>
      <c r="B9" s="44">
        <f>'1 Scorecard'!D18*(1-$B$6)</f>
        <v>774000</v>
      </c>
      <c r="C9" s="44">
        <f>'1 Scorecard'!D18*(1+$B$6)</f>
        <v>946000.00000000012</v>
      </c>
      <c r="D9" s="51" t="s">
        <v>131</v>
      </c>
      <c r="E9" s="32" t="s">
        <v>132</v>
      </c>
    </row>
    <row r="10" spans="1:5" ht="15" customHeight="1" x14ac:dyDescent="0.35">
      <c r="A10" s="34" t="s">
        <v>133</v>
      </c>
      <c r="B10" s="44">
        <f>'2 Revenue Multiple'!D12</f>
        <v>168000</v>
      </c>
      <c r="C10" s="44">
        <f>'2 Revenue Multiple'!D14</f>
        <v>336000</v>
      </c>
      <c r="D10" s="51" t="s">
        <v>131</v>
      </c>
      <c r="E10" s="32" t="s">
        <v>134</v>
      </c>
    </row>
    <row r="11" spans="1:5" ht="15" customHeight="1" x14ac:dyDescent="0.35">
      <c r="A11" s="34" t="s">
        <v>135</v>
      </c>
      <c r="B11" s="44">
        <f>'3 Berkus'!C13*(1-$B$6)</f>
        <v>1035000</v>
      </c>
      <c r="C11" s="44">
        <f>'3 Berkus'!C13*(1+$B$6)</f>
        <v>1265000</v>
      </c>
      <c r="D11" s="51" t="s">
        <v>131</v>
      </c>
      <c r="E11" s="32" t="s">
        <v>136</v>
      </c>
    </row>
    <row r="12" spans="1:5" ht="15" customHeight="1" x14ac:dyDescent="0.35">
      <c r="A12" s="34" t="s">
        <v>137</v>
      </c>
      <c r="B12" s="44">
        <f>'4 DCF'!B20</f>
        <v>177767.00398834734</v>
      </c>
      <c r="C12" s="44">
        <f>'4 DCF'!D20</f>
        <v>389587.19294786686</v>
      </c>
      <c r="D12" s="51" t="s">
        <v>138</v>
      </c>
      <c r="E12" s="32" t="s">
        <v>139</v>
      </c>
    </row>
    <row r="13" spans="1:5" ht="15" customHeight="1" x14ac:dyDescent="0.35">
      <c r="A13" s="52" t="s">
        <v>140</v>
      </c>
      <c r="B13" s="43">
        <f>IFERROR(AVERAGEIF(D9:D12,"Y",B9:B12),0)</f>
        <v>659000</v>
      </c>
      <c r="C13" s="43">
        <f>IFERROR(AVERAGEIF(D9:D12,"Y",C9:C12),0)</f>
        <v>849000</v>
      </c>
      <c r="E13" s="32" t="s">
        <v>141</v>
      </c>
    </row>
    <row r="15" spans="1:5" ht="23.25" customHeight="1" x14ac:dyDescent="0.35">
      <c r="A15" s="34" t="s">
        <v>142</v>
      </c>
      <c r="B15" s="33">
        <v>800000</v>
      </c>
      <c r="C15" s="2" t="str">
        <f>IF(AND(B15&gt;=B13,B15&lt;=C13),"Within range","Outside range — be ready to justify")</f>
        <v>Within range</v>
      </c>
      <c r="D15" s="2"/>
      <c r="E15" s="2"/>
    </row>
    <row r="16" spans="1:5" ht="23.25" customHeight="1" x14ac:dyDescent="0.35">
      <c r="A16" s="29" t="s">
        <v>143</v>
      </c>
      <c r="B16" s="44">
        <f>'Your Details'!B10</f>
        <v>150000</v>
      </c>
    </row>
    <row r="17" spans="1:5" ht="15" customHeight="1" x14ac:dyDescent="0.35">
      <c r="A17" s="29" t="s">
        <v>144</v>
      </c>
      <c r="B17" s="46">
        <f>B15+B16</f>
        <v>950000</v>
      </c>
    </row>
    <row r="18" spans="1:5" ht="23.25" customHeight="1" x14ac:dyDescent="0.35">
      <c r="A18" s="34" t="s">
        <v>145</v>
      </c>
      <c r="B18" s="53">
        <f>IF(B17=0,0,B16/B17)</f>
        <v>0.15789473684210525</v>
      </c>
      <c r="C18" s="4" t="s">
        <v>146</v>
      </c>
      <c r="D18" s="4"/>
      <c r="E18" s="4"/>
    </row>
    <row r="20" spans="1:5" ht="23.25" customHeight="1" x14ac:dyDescent="0.35">
      <c r="A20" s="34" t="s">
        <v>147</v>
      </c>
    </row>
    <row r="21" spans="1:5" ht="15" customHeight="1" x14ac:dyDescent="0.35">
      <c r="A21" s="1"/>
      <c r="B21" s="1"/>
      <c r="C21" s="1"/>
      <c r="D21" s="1"/>
      <c r="E21" s="1"/>
    </row>
    <row r="22" spans="1:5" ht="15" customHeight="1" x14ac:dyDescent="0.35">
      <c r="A22" s="1"/>
      <c r="B22" s="1"/>
      <c r="C22" s="1"/>
      <c r="D22" s="1"/>
      <c r="E22" s="1"/>
    </row>
    <row r="23" spans="1:5" ht="15" customHeight="1" x14ac:dyDescent="0.35">
      <c r="A23" s="1"/>
      <c r="B23" s="1"/>
      <c r="C23" s="1"/>
      <c r="D23" s="1"/>
      <c r="E23" s="1"/>
    </row>
    <row r="24" spans="1:5" ht="15" customHeight="1" x14ac:dyDescent="0.35">
      <c r="A24" s="1"/>
      <c r="B24" s="1"/>
      <c r="C24" s="1"/>
      <c r="D24" s="1"/>
      <c r="E24" s="1"/>
    </row>
    <row r="25" spans="1:5" ht="15" customHeight="1" x14ac:dyDescent="0.35">
      <c r="A25" s="1"/>
      <c r="B25" s="1"/>
      <c r="C25" s="1"/>
      <c r="D25" s="1"/>
      <c r="E25" s="1"/>
    </row>
    <row r="27" spans="1:5" ht="15" customHeight="1" x14ac:dyDescent="0.35">
      <c r="A27" s="4" t="s">
        <v>148</v>
      </c>
      <c r="B27" s="4"/>
      <c r="C27" s="4"/>
      <c r="D27" s="4"/>
      <c r="E27" s="4"/>
    </row>
  </sheetData>
  <mergeCells count="5">
    <mergeCell ref="C5:E5"/>
    <mergeCell ref="C15:E15"/>
    <mergeCell ref="C18:E18"/>
    <mergeCell ref="A21:E25"/>
    <mergeCell ref="A27:E27"/>
  </mergeCells>
  <dataValidations count="1">
    <dataValidation type="list" sqref="D9:D12" xr:uid="{00000000-0002-0000-0700-000000000000}">
      <formula1>"Y,N"</formula1>
      <formula2>0</formula2>
    </dataValidation>
  </dataValidations>
  <pageMargins left="0.75" right="0.75" top="1" bottom="1" header="0.511811023622047" footer="0.5"/>
  <pageSetup fitToHeight="0" orientation="landscape" horizontalDpi="300" verticalDpi="300"/>
  <headerFooter>
    <oddFooter>&amp;C&amp;8 Business Lincolnshire Finance Accelerator  ·  &amp;A  · 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12c284-5135-45e8-85b1-bb607e23adae">
      <Terms xmlns="http://schemas.microsoft.com/office/infopath/2007/PartnerControls"/>
    </lcf76f155ced4ddcb4097134ff3c332f>
    <TaxCatchAll xmlns="ab895cf7-099f-4053-bd2e-819cbc3bc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5EC94E7A34B418BB65C6DFB75EE73" ma:contentTypeVersion="19" ma:contentTypeDescription="Create a new document." ma:contentTypeScope="" ma:versionID="7c1e78dd35d28b323e3baa1aaa477b68">
  <xsd:schema xmlns:xsd="http://www.w3.org/2001/XMLSchema" xmlns:xs="http://www.w3.org/2001/XMLSchema" xmlns:p="http://schemas.microsoft.com/office/2006/metadata/properties" xmlns:ns2="4012c284-5135-45e8-85b1-bb607e23adae" xmlns:ns3="ab895cf7-099f-4053-bd2e-819cbc3bc631" targetNamespace="http://schemas.microsoft.com/office/2006/metadata/properties" ma:root="true" ma:fieldsID="d26ec62f3f9e431ff6996f2a697cd73c" ns2:_="" ns3:_="">
    <xsd:import namespace="4012c284-5135-45e8-85b1-bb607e23adae"/>
    <xsd:import namespace="ab895cf7-099f-4053-bd2e-819cbc3bc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2c284-5135-45e8-85b1-bb607e23a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95cf7-099f-4053-bd2e-819cbc3bc6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facdea-49c8-4727-8b79-b390e14399bc}" ma:internalName="TaxCatchAll" ma:showField="CatchAllData" ma:web="ab895cf7-099f-4053-bd2e-819cbc3bc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460F76-D9C2-4F0D-B7FD-8AC14ECF99E4}">
  <ds:schemaRefs>
    <ds:schemaRef ds:uri="http://schemas.microsoft.com/office/2006/metadata/properties"/>
    <ds:schemaRef ds:uri="http://schemas.microsoft.com/office/infopath/2007/PartnerControls"/>
    <ds:schemaRef ds:uri="4012c284-5135-45e8-85b1-bb607e23adae"/>
    <ds:schemaRef ds:uri="ab895cf7-099f-4053-bd2e-819cbc3bc631"/>
  </ds:schemaRefs>
</ds:datastoreItem>
</file>

<file path=customXml/itemProps2.xml><?xml version="1.0" encoding="utf-8"?>
<ds:datastoreItem xmlns:ds="http://schemas.openxmlformats.org/officeDocument/2006/customXml" ds:itemID="{2E0338ED-BE6D-4FC4-B30F-F8484CF83E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5985D4-5F45-4629-B4D6-FA506201D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12c284-5135-45e8-85b1-bb607e23adae"/>
    <ds:schemaRef ds:uri="ab895cf7-099f-4053-bd2e-819cbc3bc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Start Here</vt:lpstr>
      <vt:lpstr>Instructions</vt:lpstr>
      <vt:lpstr>Your Details</vt:lpstr>
      <vt:lpstr>1 Scorecard</vt:lpstr>
      <vt:lpstr>2 Revenue Multiple</vt:lpstr>
      <vt:lpstr>3 Berkus</vt:lpstr>
      <vt:lpstr>4 DCF</vt:lpstr>
      <vt:lpstr>Triangulation</vt:lpstr>
      <vt:lpstr>'Start Here'!Print_Area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 Copley</dc:creator>
  <dc:description/>
  <cp:lastModifiedBy>Molly Darby</cp:lastModifiedBy>
  <cp:revision>0</cp:revision>
  <dcterms:created xsi:type="dcterms:W3CDTF">2026-09-29T11:06:36Z</dcterms:created>
  <dcterms:modified xsi:type="dcterms:W3CDTF">2026-10-08T13:38:58Z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0x0101001DB5EC94E7A34B418BB65C6DFB75EE73</vt:lpwstr>
  </property>
  <property fmtid="{D5CDD505-2E9C-101B-9397-08002B2CF9AE}" pid="3" name="MediaServiceImageTags">
    <vt:lpwstr/>
  </property>
</Properties>
</file>